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NACC Final Data for SSR\DVV\11112024\Extended Profile 3.1\"/>
    </mc:Choice>
  </mc:AlternateContent>
  <xr:revisionPtr revIDLastSave="0" documentId="13_ncr:1_{CC39EDDF-D4C5-4918-B75D-AC4BDF7431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.1.2 &amp; 4.2.2 &amp; 4.4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w0VlEMZMoVnKPHvXb/p8GQluUbOikD88RyqH360h9nI="/>
    </ext>
  </extLst>
</workbook>
</file>

<file path=xl/calcChain.xml><?xml version="1.0" encoding="utf-8"?>
<calcChain xmlns="http://schemas.openxmlformats.org/spreadsheetml/2006/main">
  <c r="B406" i="1" l="1"/>
  <c r="B295" i="1"/>
  <c r="B296" i="1" s="1"/>
  <c r="B297" i="1" s="1"/>
  <c r="B96" i="1" l="1"/>
  <c r="F458" i="1"/>
  <c r="F72" i="1" l="1"/>
  <c r="H361" i="1" l="1"/>
  <c r="H360" i="1" s="1"/>
  <c r="H469" i="1"/>
  <c r="D105" i="1"/>
  <c r="G525" i="1" l="1"/>
  <c r="E525" i="1"/>
  <c r="D525" i="1"/>
  <c r="G416" i="1"/>
  <c r="E416" i="1"/>
  <c r="D416" i="1"/>
  <c r="G307" i="1"/>
  <c r="E307" i="1"/>
  <c r="D307" i="1"/>
  <c r="H200" i="1"/>
  <c r="G200" i="1"/>
  <c r="F200" i="1"/>
  <c r="E200" i="1"/>
  <c r="D200" i="1"/>
  <c r="G105" i="1"/>
  <c r="E105" i="1"/>
  <c r="B508" i="1"/>
  <c r="B509" i="1" s="1"/>
  <c r="B510" i="1" s="1"/>
  <c r="H503" i="1"/>
  <c r="F503" i="1"/>
  <c r="B496" i="1"/>
  <c r="B497" i="1" s="1"/>
  <c r="B498" i="1" s="1"/>
  <c r="B499" i="1" s="1"/>
  <c r="B500" i="1" s="1"/>
  <c r="B501" i="1" s="1"/>
  <c r="B502" i="1" s="1"/>
  <c r="B503" i="1" s="1"/>
  <c r="B504" i="1" s="1"/>
  <c r="H481" i="1"/>
  <c r="B467" i="1"/>
  <c r="B468" i="1" s="1"/>
  <c r="B469" i="1" s="1"/>
  <c r="H452" i="1"/>
  <c r="H436" i="1"/>
  <c r="B434" i="1"/>
  <c r="B435" i="1" s="1"/>
  <c r="B436" i="1" s="1"/>
  <c r="B437" i="1" s="1"/>
  <c r="B438" i="1" s="1"/>
  <c r="B439" i="1" s="1"/>
  <c r="B440" i="1" s="1"/>
  <c r="B441" i="1" s="1"/>
  <c r="B442" i="1" s="1"/>
  <c r="B443" i="1" s="1"/>
  <c r="B422" i="1"/>
  <c r="B423" i="1" s="1"/>
  <c r="B424" i="1" s="1"/>
  <c r="B425" i="1" s="1"/>
  <c r="B426" i="1" s="1"/>
  <c r="B427" i="1" s="1"/>
  <c r="B428" i="1" s="1"/>
  <c r="B429" i="1" s="1"/>
  <c r="B430" i="1" s="1"/>
  <c r="B399" i="1"/>
  <c r="B400" i="1" s="1"/>
  <c r="B401" i="1" s="1"/>
  <c r="H394" i="1"/>
  <c r="F394" i="1"/>
  <c r="B387" i="1"/>
  <c r="B388" i="1" s="1"/>
  <c r="B389" i="1" s="1"/>
  <c r="B390" i="1" s="1"/>
  <c r="B391" i="1" s="1"/>
  <c r="H372" i="1"/>
  <c r="B358" i="1"/>
  <c r="B359" i="1" s="1"/>
  <c r="B360" i="1" s="1"/>
  <c r="H343" i="1"/>
  <c r="H326" i="1"/>
  <c r="B324" i="1"/>
  <c r="B325" i="1" s="1"/>
  <c r="B326" i="1" s="1"/>
  <c r="B327" i="1" s="1"/>
  <c r="B328" i="1" s="1"/>
  <c r="B329" i="1" s="1"/>
  <c r="B313" i="1"/>
  <c r="B314" i="1" s="1"/>
  <c r="B315" i="1" s="1"/>
  <c r="B316" i="1" s="1"/>
  <c r="B317" i="1" s="1"/>
  <c r="B318" i="1" s="1"/>
  <c r="B319" i="1" s="1"/>
  <c r="B320" i="1" s="1"/>
  <c r="B289" i="1"/>
  <c r="B290" i="1" s="1"/>
  <c r="B291" i="1" s="1"/>
  <c r="H284" i="1"/>
  <c r="F284" i="1"/>
  <c r="B277" i="1"/>
  <c r="B278" i="1" s="1"/>
  <c r="B279" i="1" s="1"/>
  <c r="B280" i="1" s="1"/>
  <c r="B281" i="1" s="1"/>
  <c r="H260" i="1"/>
  <c r="B246" i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H224" i="1"/>
  <c r="H217" i="1"/>
  <c r="B215" i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06" i="1"/>
  <c r="B207" i="1" s="1"/>
  <c r="B208" i="1" s="1"/>
  <c r="B209" i="1" s="1"/>
  <c r="B210" i="1" s="1"/>
  <c r="B211" i="1" s="1"/>
  <c r="B196" i="1"/>
  <c r="B197" i="1" s="1"/>
  <c r="B198" i="1" s="1"/>
  <c r="B199" i="1" s="1"/>
  <c r="B100" i="1"/>
  <c r="B101" i="1" s="1"/>
  <c r="B102" i="1" s="1"/>
  <c r="B103" i="1" s="1"/>
  <c r="B104" i="1" s="1"/>
  <c r="B90" i="1"/>
  <c r="B91" i="1" s="1"/>
  <c r="B92" i="1" s="1"/>
  <c r="H85" i="1"/>
  <c r="F85" i="1"/>
  <c r="B79" i="1"/>
  <c r="B80" i="1" s="1"/>
  <c r="B81" i="1" s="1"/>
  <c r="B82" i="1" s="1"/>
  <c r="H63" i="1"/>
  <c r="B49" i="1"/>
  <c r="B50" i="1" s="1"/>
  <c r="H30" i="1"/>
  <c r="B22" i="1"/>
  <c r="B23" i="1" s="1"/>
  <c r="B24" i="1" s="1"/>
  <c r="B25" i="1" s="1"/>
  <c r="B26" i="1" s="1"/>
  <c r="B27" i="1" s="1"/>
  <c r="B28" i="1" s="1"/>
  <c r="B29" i="1" s="1"/>
  <c r="B30" i="1" s="1"/>
  <c r="B13" i="1"/>
  <c r="B14" i="1" s="1"/>
  <c r="B15" i="1" s="1"/>
  <c r="B16" i="1" s="1"/>
  <c r="B17" i="1" s="1"/>
  <c r="B18" i="1" s="1"/>
  <c r="B330" i="1" l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234" i="1"/>
  <c r="B235" i="1" s="1"/>
  <c r="B236" i="1" s="1"/>
  <c r="B237" i="1" s="1"/>
  <c r="B238" i="1" s="1"/>
  <c r="B239" i="1" s="1"/>
  <c r="B240" i="1" s="1"/>
  <c r="B241" i="1" s="1"/>
  <c r="B242" i="1" s="1"/>
  <c r="B470" i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392" i="1"/>
  <c r="B393" i="1" s="1"/>
  <c r="B394" i="1" s="1"/>
  <c r="B395" i="1" s="1"/>
  <c r="B361" i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282" i="1"/>
  <c r="B283" i="1" s="1"/>
  <c r="B284" i="1" s="1"/>
  <c r="B285" i="1" s="1"/>
  <c r="B83" i="1"/>
  <c r="B84" i="1" s="1"/>
  <c r="B85" i="1" s="1"/>
  <c r="B86" i="1" s="1"/>
  <c r="B444" i="1"/>
  <c r="B445" i="1" s="1"/>
  <c r="B446" i="1" s="1"/>
  <c r="H416" i="1"/>
  <c r="H525" i="1"/>
  <c r="B31" i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F525" i="1"/>
  <c r="F416" i="1"/>
  <c r="H307" i="1"/>
  <c r="F307" i="1"/>
  <c r="H105" i="1"/>
  <c r="F105" i="1"/>
  <c r="B344" i="1" l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447" i="1"/>
  <c r="B448" i="1" s="1"/>
  <c r="B449" i="1" s="1"/>
  <c r="B450" i="1" s="1"/>
  <c r="B451" i="1" s="1"/>
  <c r="B452" i="1" s="1"/>
  <c r="B42" i="1"/>
  <c r="B43" i="1" s="1"/>
  <c r="B44" i="1" s="1"/>
  <c r="B45" i="1" s="1"/>
  <c r="B453" i="1" l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</calcChain>
</file>

<file path=xl/sharedStrings.xml><?xml version="1.0" encoding="utf-8"?>
<sst xmlns="http://schemas.openxmlformats.org/spreadsheetml/2006/main" count="523" uniqueCount="166">
  <si>
    <t>4.1.2</t>
  </si>
  <si>
    <t>Percentage of expenditure excluding salary, for infrastructure  development  and augmentation during the last five years</t>
  </si>
  <si>
    <t xml:space="preserve">4.1.2.1: Expenditure for infrastructure augmentation excluding salary, during the last five years (INR in lakhs)  </t>
  </si>
  <si>
    <t>4.2.2</t>
  </si>
  <si>
    <t>Percentage expenditure  for purchase of books/ e-books and subscription to journals/e-journals during the last five years</t>
  </si>
  <si>
    <t>4.2.2.1: Annual expenditure for purchase of  books and journals  year- wise during  the last five years (INR in lakhs)</t>
  </si>
  <si>
    <t>4.4.1</t>
  </si>
  <si>
    <t>Percentage expenditure incurred on maintenance of physical facilities and academic support facilities excluding salary component during the last five years</t>
  </si>
  <si>
    <t xml:space="preserve">4.4.1.1: Expenditure incurred on  maintenance of  physical facilities and academic support facilities excluding salary component year-wise during the last five years (INR in lakhs) </t>
  </si>
  <si>
    <t xml:space="preserve">Head/Sub head of Expenditure
</t>
  </si>
  <si>
    <t>Item of expenditure</t>
  </si>
  <si>
    <t>Expenditure for infrastructure development and augmentation (in INR)</t>
  </si>
  <si>
    <t xml:space="preserve"> Expenditure on purchase of books/ebooks and subscription to journals/e-journals (in INR)</t>
  </si>
  <si>
    <t>Expenditure on maintenace of physical facilities and academic support facilities  (in INR)</t>
  </si>
  <si>
    <t>expenditure on Salary component/
wages (in INR)</t>
  </si>
  <si>
    <t>Other expenditures 
(in INR)</t>
  </si>
  <si>
    <t>Year 1 F. Y. 2019-20 - specify expenditure in appropriate column</t>
  </si>
  <si>
    <t>Schedule - 14 : Staff payments &amp; Benefits</t>
  </si>
  <si>
    <t>Salary teaching</t>
  </si>
  <si>
    <t>Salary non-teaching</t>
  </si>
  <si>
    <t>Contribution to Provident fund</t>
  </si>
  <si>
    <t>CPF admin charges</t>
  </si>
  <si>
    <t>Staff welfare / Financial Help</t>
  </si>
  <si>
    <t>Honorarium / consultancy /remuneration</t>
  </si>
  <si>
    <t>Staff training expenses</t>
  </si>
  <si>
    <t>Schedule - 15 : Academic expenses</t>
  </si>
  <si>
    <t>Laboratory expenses</t>
  </si>
  <si>
    <t>Seminar / workshop</t>
  </si>
  <si>
    <t>Visiting faculty remuneration</t>
  </si>
  <si>
    <t>Examination other expenses</t>
  </si>
  <si>
    <t>Students welfare / Insurance</t>
  </si>
  <si>
    <t>Affiliation fees / inspection etc.</t>
  </si>
  <si>
    <t>Convocation expenses</t>
  </si>
  <si>
    <t>Membership fees university</t>
  </si>
  <si>
    <t>Library Membership &amp; subscription</t>
  </si>
  <si>
    <t>Projects expenses</t>
  </si>
  <si>
    <t>Students events, functions &amp; festivals, Gathering</t>
  </si>
  <si>
    <t>Industrial visits / study tours</t>
  </si>
  <si>
    <t>PHD expenses</t>
  </si>
  <si>
    <t>Research expenses / paper presentation</t>
  </si>
  <si>
    <t>Sports &amp; other activities</t>
  </si>
  <si>
    <t>Students activities</t>
  </si>
  <si>
    <t>Training &amp; placement</t>
  </si>
  <si>
    <t>Library expenses</t>
  </si>
  <si>
    <t>Students course registration</t>
  </si>
  <si>
    <t>Uniform and other expenses</t>
  </si>
  <si>
    <t>Schedule - 16 : Administrative &amp; General expenses</t>
  </si>
  <si>
    <t>Electricity charges</t>
  </si>
  <si>
    <t>Solar energy charges</t>
  </si>
  <si>
    <t>Postage</t>
  </si>
  <si>
    <t>Telephone charges</t>
  </si>
  <si>
    <t>Internet charges</t>
  </si>
  <si>
    <t xml:space="preserve">Printing &amp; stationery </t>
  </si>
  <si>
    <t>Traveling &amp; conveyance</t>
  </si>
  <si>
    <t>Seminar / workshops staff</t>
  </si>
  <si>
    <t>Auditors remuneration - Statutory</t>
  </si>
  <si>
    <t>Auditors remuneration - Internal</t>
  </si>
  <si>
    <t>Professional charges</t>
  </si>
  <si>
    <t>Advertisement &amp; publicity</t>
  </si>
  <si>
    <t xml:space="preserve">Generator maintenance </t>
  </si>
  <si>
    <t>Office expenses</t>
  </si>
  <si>
    <t>News papers &amp; periodicals</t>
  </si>
  <si>
    <t>Material transport charges</t>
  </si>
  <si>
    <t>Insurance assets</t>
  </si>
  <si>
    <t>Water charges</t>
  </si>
  <si>
    <t>Schedule - 17 : Transportation expenses</t>
  </si>
  <si>
    <t>Vehicles owned by University</t>
  </si>
  <si>
    <t>Staff / student transport</t>
  </si>
  <si>
    <t>Schedule - 18 : Repairs &amp; Maintenance</t>
  </si>
  <si>
    <t>Buildings</t>
  </si>
  <si>
    <t>Furniture &amp; fixtures</t>
  </si>
  <si>
    <t>Plant &amp; Machinery, equipment</t>
  </si>
  <si>
    <t xml:space="preserve">Computers Repairs </t>
  </si>
  <si>
    <t>Cleaning material &amp; services</t>
  </si>
  <si>
    <t>Electrical</t>
  </si>
  <si>
    <t>Garden</t>
  </si>
  <si>
    <t>Sports complex</t>
  </si>
  <si>
    <t>Schedule - 19 : Finance costs</t>
  </si>
  <si>
    <t>Interest on term loans</t>
  </si>
  <si>
    <t>Interest on overdraft</t>
  </si>
  <si>
    <t>Bank charges</t>
  </si>
  <si>
    <t xml:space="preserve">Loan processing charges </t>
  </si>
  <si>
    <t>Foreign exchange loss</t>
  </si>
  <si>
    <t>Schedule - 7 : Capial expenditure</t>
  </si>
  <si>
    <t>Building</t>
  </si>
  <si>
    <t>Computers</t>
  </si>
  <si>
    <t>Equipments</t>
  </si>
  <si>
    <t>Furniture</t>
  </si>
  <si>
    <t>Library books</t>
  </si>
  <si>
    <t>Vehicles</t>
  </si>
  <si>
    <t>Year 2 F. Y. 2020-21 - specify expenditure in appropriate column</t>
  </si>
  <si>
    <t>Gratuity</t>
  </si>
  <si>
    <t>Research &amp; Development Fund Contribution</t>
  </si>
  <si>
    <t>Books for distribution</t>
  </si>
  <si>
    <t>e-Journals &amp; subscriptions</t>
  </si>
  <si>
    <t>Rent, rates &amp; taxes</t>
  </si>
  <si>
    <t>Covid-19 welfare</t>
  </si>
  <si>
    <t>a</t>
  </si>
  <si>
    <t>Vehicles on rent / lease</t>
  </si>
  <si>
    <t>Software License renewal</t>
  </si>
  <si>
    <t>Year 3 F. Y. 2021-22 - specify expenditure in appropriate column</t>
  </si>
  <si>
    <t>Sponsorships</t>
  </si>
  <si>
    <t>Incubation centre expenses</t>
  </si>
  <si>
    <t>Advertisement recruitments</t>
  </si>
  <si>
    <t>Provision for bad &amp; doubtful debts / advances</t>
  </si>
  <si>
    <t>Year 4 F. Y. 2022-23 - specify expenditure in appropriate column</t>
  </si>
  <si>
    <t>Incentive to staff</t>
  </si>
  <si>
    <t>Membership fees reimbursement to staff</t>
  </si>
  <si>
    <t>Training and Consultancy</t>
  </si>
  <si>
    <t>Inspection fees and expenses - NAAC</t>
  </si>
  <si>
    <t xml:space="preserve">ERP maintenance </t>
  </si>
  <si>
    <t xml:space="preserve">Software purchased </t>
  </si>
  <si>
    <t>Alumni meet expenses</t>
  </si>
  <si>
    <t>Loan processing charges OD</t>
  </si>
  <si>
    <t>Year 5 F. Y. 2023-24 - specify expenditure in appropriate column</t>
  </si>
  <si>
    <t>Prize &amp; awards to staff</t>
  </si>
  <si>
    <t>Prize - Outstanding scientist</t>
  </si>
  <si>
    <t>Value added programs</t>
  </si>
  <si>
    <t>Vehicle Writte off</t>
  </si>
  <si>
    <t xml:space="preserve">Total :- </t>
  </si>
  <si>
    <t>Stipend &amp; Fellowship</t>
  </si>
  <si>
    <t xml:space="preserve"> Expenditure on purchase of books/ebooks and subscription to journals/ e-journals (in INR)</t>
  </si>
  <si>
    <t>Expenditure on Salary component/
wages (in INR)</t>
  </si>
  <si>
    <t>Insurance Assets</t>
  </si>
  <si>
    <t xml:space="preserve">Web site maintenance </t>
  </si>
  <si>
    <t xml:space="preserve">Web Site maintenance </t>
  </si>
  <si>
    <t xml:space="preserve">Hostel maintenance </t>
  </si>
  <si>
    <t xml:space="preserve">Vehicle maintenance </t>
  </si>
  <si>
    <t xml:space="preserve">Campus maintenance </t>
  </si>
  <si>
    <t>Schedule - 13 : Staff payments &amp; Benefits</t>
  </si>
  <si>
    <t>Schedule - 14 : Academic expenses</t>
  </si>
  <si>
    <t>Schedule - 15 : Administrative &amp; General expenses</t>
  </si>
  <si>
    <t>Schedule - 16 : Transportation expenses</t>
  </si>
  <si>
    <t>Schedule - 17 : Repairs &amp; Maintenance</t>
  </si>
  <si>
    <t>Schedule - 18 : Finance costs</t>
  </si>
  <si>
    <t>Schedule - 19 : Other expenses</t>
  </si>
  <si>
    <t>Schedule - 15 : Staff payments &amp; Benefits</t>
  </si>
  <si>
    <t>Schedule - 16 : Academic expenses</t>
  </si>
  <si>
    <t>Schedule - 17 : Administrative &amp; General expenses</t>
  </si>
  <si>
    <t>Schedule - 18 : Transportation expenses</t>
  </si>
  <si>
    <t>Schedule - 19 : Repairs &amp; Maintenance</t>
  </si>
  <si>
    <t>Schedule - 20 : Finance costs</t>
  </si>
  <si>
    <t>Schedule - 21 : Other expenses</t>
  </si>
  <si>
    <t>Schedule - 20 : Other expenses</t>
  </si>
  <si>
    <t xml:space="preserve">ERP Mantenance </t>
  </si>
  <si>
    <t>Persona fest expenses</t>
  </si>
  <si>
    <t>Studio maintenance</t>
  </si>
  <si>
    <t xml:space="preserve">Membership fees </t>
  </si>
  <si>
    <t>Study material</t>
  </si>
  <si>
    <t>Persona fest event</t>
  </si>
  <si>
    <t>Persona Events</t>
  </si>
  <si>
    <t>Students events, functions &amp; festivals</t>
  </si>
  <si>
    <t>Scholarship</t>
  </si>
  <si>
    <t>Donation</t>
  </si>
  <si>
    <t>Irrecoverable fees written-off</t>
  </si>
  <si>
    <t xml:space="preserve">Scholership </t>
  </si>
  <si>
    <t>Donations</t>
  </si>
  <si>
    <t>Land</t>
  </si>
  <si>
    <t>Scholarships</t>
  </si>
  <si>
    <t>Concessions in fees to students / staff / staff wards</t>
  </si>
  <si>
    <t>Refund of previous year fees</t>
  </si>
  <si>
    <t>Concession in fees to students / staff / staff wards</t>
  </si>
  <si>
    <t xml:space="preserve">Scholarship </t>
  </si>
  <si>
    <t xml:space="preserve">Schedule - 19 : Other expenses </t>
  </si>
  <si>
    <t xml:space="preserve">Irrecoverable fees written off </t>
  </si>
  <si>
    <t>Reversal / refund of Excess fees for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</si>
</sst>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1"/>
      <color theme="1"/>
      <name val="Calibri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1"/>
      <color theme="1"/>
      <name val="Calibri"/>
      <family val="2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0" xfId="0" applyFont="1"/>
    <xf numFmtId="43" fontId="10" fillId="0" borderId="0" xfId="0" applyNumberFormat="1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3" fontId="16" fillId="0" borderId="0" xfId="0" applyNumberFormat="1" applyFont="1" applyAlignment="1">
      <alignment vertical="center"/>
    </xf>
    <xf numFmtId="43" fontId="0" fillId="0" borderId="0" xfId="0" applyNumberFormat="1"/>
    <xf numFmtId="0" fontId="11" fillId="0" borderId="3" xfId="0" applyFont="1" applyBorder="1"/>
    <xf numFmtId="0" fontId="12" fillId="0" borderId="3" xfId="0" applyFont="1" applyBorder="1" applyAlignment="1">
      <alignment horizontal="left" vertical="top" wrapText="1"/>
    </xf>
    <xf numFmtId="43" fontId="12" fillId="0" borderId="3" xfId="1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/>
    </xf>
    <xf numFmtId="0" fontId="12" fillId="0" borderId="3" xfId="0" applyFont="1" applyBorder="1"/>
    <xf numFmtId="43" fontId="12" fillId="0" borderId="3" xfId="1" applyFont="1" applyFill="1" applyBorder="1" applyAlignment="1">
      <alignment horizontal="right" vertical="top" wrapText="1"/>
    </xf>
    <xf numFmtId="43" fontId="12" fillId="0" borderId="3" xfId="1" applyFont="1" applyFill="1" applyBorder="1"/>
    <xf numFmtId="0" fontId="12" fillId="0" borderId="3" xfId="0" applyFont="1" applyBorder="1" applyAlignment="1">
      <alignment horizontal="center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43" fontId="15" fillId="0" borderId="3" xfId="0" applyNumberFormat="1" applyFont="1" applyBorder="1" applyAlignment="1">
      <alignment vertical="center"/>
    </xf>
    <xf numFmtId="0" fontId="17" fillId="0" borderId="3" xfId="0" applyFont="1" applyBorder="1" applyAlignment="1">
      <alignment horizontal="left" vertical="top" wrapText="1"/>
    </xf>
    <xf numFmtId="43" fontId="17" fillId="0" borderId="3" xfId="1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 wrapText="1"/>
    </xf>
    <xf numFmtId="43" fontId="17" fillId="0" borderId="3" xfId="1" applyFont="1" applyFill="1" applyBorder="1"/>
    <xf numFmtId="43" fontId="17" fillId="0" borderId="0" xfId="1" applyFont="1" applyFill="1"/>
    <xf numFmtId="43" fontId="13" fillId="0" borderId="3" xfId="1" applyFont="1" applyFill="1" applyBorder="1" applyAlignment="1">
      <alignment horizontal="left" vertical="top" wrapText="1"/>
    </xf>
    <xf numFmtId="43" fontId="13" fillId="0" borderId="3" xfId="1" applyFont="1" applyFill="1" applyBorder="1"/>
    <xf numFmtId="4" fontId="12" fillId="0" borderId="3" xfId="0" applyNumberFormat="1" applyFont="1" applyBorder="1" applyAlignment="1">
      <alignment horizontal="right"/>
    </xf>
    <xf numFmtId="0" fontId="18" fillId="0" borderId="2" xfId="0" applyFont="1" applyBorder="1" applyAlignment="1">
      <alignment horizontal="center" vertical="center" wrapText="1"/>
    </xf>
    <xf numFmtId="43" fontId="13" fillId="0" borderId="0" xfId="1" applyFont="1" applyFill="1"/>
    <xf numFmtId="0" fontId="11" fillId="0" borderId="3" xfId="0" applyFont="1" applyBorder="1" applyAlignment="1">
      <alignment vertical="center"/>
    </xf>
    <xf numFmtId="0" fontId="14" fillId="0" borderId="1" xfId="0" applyFont="1" applyBorder="1" applyAlignment="1">
      <alignment horizontal="center" vertical="top" wrapText="1"/>
    </xf>
    <xf numFmtId="0" fontId="8" fillId="0" borderId="1" xfId="0" applyFont="1" applyBorder="1"/>
    <xf numFmtId="0" fontId="1" fillId="0" borderId="0" xfId="0" applyFont="1" applyAlignment="1">
      <alignment horizontal="left" vertical="top"/>
    </xf>
    <xf numFmtId="0" fontId="0" fillId="0" borderId="0" xfId="0"/>
    <xf numFmtId="0" fontId="7" fillId="0" borderId="1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26"/>
  <sheetViews>
    <sheetView tabSelected="1" topLeftCell="A516" workbookViewId="0">
      <selection activeCell="D195" sqref="D195:E199"/>
    </sheetView>
  </sheetViews>
  <sheetFormatPr defaultColWidth="14.44140625" defaultRowHeight="15" customHeight="1" x14ac:dyDescent="0.3"/>
  <cols>
    <col min="1" max="1" width="15.5546875" customWidth="1"/>
    <col min="2" max="2" width="13.88671875" customWidth="1"/>
    <col min="3" max="3" width="51.33203125" bestFit="1" customWidth="1"/>
    <col min="4" max="4" width="20.109375" customWidth="1"/>
    <col min="5" max="5" width="22.44140625" customWidth="1"/>
    <col min="6" max="6" width="18.5546875" customWidth="1"/>
    <col min="7" max="7" width="17.33203125" customWidth="1"/>
    <col min="8" max="8" width="14.6640625" customWidth="1"/>
    <col min="9" max="9" width="17.5546875" customWidth="1"/>
    <col min="10" max="26" width="8.6640625" customWidth="1"/>
  </cols>
  <sheetData>
    <row r="1" spans="1:26" ht="15.6" x14ac:dyDescent="0.3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3">
      <c r="A2" s="1"/>
      <c r="B2" s="40" t="s">
        <v>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s="1" t="s">
        <v>3</v>
      </c>
      <c r="B3" s="2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6" ht="21" customHeight="1" x14ac:dyDescent="0.3">
      <c r="A4" s="1"/>
      <c r="B4" s="3" t="s">
        <v>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6" ht="22.5" customHeight="1" x14ac:dyDescent="0.3">
      <c r="A5" s="4" t="s">
        <v>6</v>
      </c>
      <c r="B5" s="5" t="s">
        <v>7</v>
      </c>
      <c r="C5" s="4"/>
      <c r="D5" s="4"/>
      <c r="E5" s="4"/>
      <c r="F5" s="4"/>
      <c r="G5" s="4"/>
      <c r="H5" s="4"/>
      <c r="I5" s="4"/>
      <c r="J5" s="4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6" x14ac:dyDescent="0.3">
      <c r="B6" s="3" t="s">
        <v>8</v>
      </c>
      <c r="G6" s="7"/>
    </row>
    <row r="7" spans="1:26" ht="14.4" x14ac:dyDescent="0.3">
      <c r="G7" s="7"/>
    </row>
    <row r="9" spans="1:26" ht="14.4" x14ac:dyDescent="0.3">
      <c r="B9" s="42" t="s">
        <v>16</v>
      </c>
      <c r="C9" s="39"/>
      <c r="D9" s="39"/>
      <c r="E9" s="39"/>
      <c r="F9" s="39"/>
      <c r="G9" s="39"/>
      <c r="H9" s="39"/>
    </row>
    <row r="10" spans="1:26" ht="86.4" x14ac:dyDescent="0.3">
      <c r="B10" s="8" t="s">
        <v>9</v>
      </c>
      <c r="C10" s="8" t="s">
        <v>10</v>
      </c>
      <c r="D10" s="8" t="s">
        <v>11</v>
      </c>
      <c r="E10" s="8" t="s">
        <v>121</v>
      </c>
      <c r="F10" s="8" t="s">
        <v>13</v>
      </c>
      <c r="G10" s="8" t="s">
        <v>122</v>
      </c>
      <c r="H10" s="8" t="s">
        <v>15</v>
      </c>
    </row>
    <row r="11" spans="1:26" ht="15.75" customHeight="1" x14ac:dyDescent="0.3">
      <c r="B11" s="16" t="s">
        <v>129</v>
      </c>
      <c r="C11" s="17"/>
      <c r="D11" s="18"/>
      <c r="E11" s="18"/>
      <c r="F11" s="18"/>
      <c r="G11" s="18"/>
      <c r="H11" s="18"/>
    </row>
    <row r="12" spans="1:26" ht="15.75" customHeight="1" x14ac:dyDescent="0.3">
      <c r="B12" s="19">
        <v>1</v>
      </c>
      <c r="C12" s="20" t="s">
        <v>18</v>
      </c>
      <c r="D12" s="18"/>
      <c r="E12" s="18"/>
      <c r="F12" s="18"/>
      <c r="G12" s="21">
        <v>3409.34</v>
      </c>
      <c r="H12" s="18"/>
    </row>
    <row r="13" spans="1:26" ht="15.75" customHeight="1" x14ac:dyDescent="0.3">
      <c r="B13" s="19">
        <f>+B12+1</f>
        <v>2</v>
      </c>
      <c r="C13" s="20" t="s">
        <v>19</v>
      </c>
      <c r="D13" s="18"/>
      <c r="E13" s="18"/>
      <c r="F13" s="18"/>
      <c r="G13" s="21">
        <v>2416.13</v>
      </c>
      <c r="H13" s="18"/>
    </row>
    <row r="14" spans="1:26" ht="15.75" customHeight="1" x14ac:dyDescent="0.3">
      <c r="B14" s="19">
        <f t="shared" ref="B14:B18" si="0">+B13+1</f>
        <v>3</v>
      </c>
      <c r="C14" s="20" t="s">
        <v>20</v>
      </c>
      <c r="D14" s="18"/>
      <c r="E14" s="18"/>
      <c r="F14" s="18"/>
      <c r="G14" s="21">
        <v>164.93</v>
      </c>
      <c r="H14" s="18"/>
    </row>
    <row r="15" spans="1:26" ht="15.75" customHeight="1" x14ac:dyDescent="0.3">
      <c r="B15" s="19">
        <f t="shared" si="0"/>
        <v>4</v>
      </c>
      <c r="C15" s="20" t="s">
        <v>21</v>
      </c>
      <c r="D15" s="18"/>
      <c r="E15" s="18"/>
      <c r="F15" s="18"/>
      <c r="G15" s="21">
        <v>6.6</v>
      </c>
      <c r="H15" s="18"/>
    </row>
    <row r="16" spans="1:26" ht="15.75" customHeight="1" x14ac:dyDescent="0.3">
      <c r="B16" s="19">
        <f t="shared" si="0"/>
        <v>5</v>
      </c>
      <c r="C16" s="20" t="s">
        <v>22</v>
      </c>
      <c r="D16" s="18"/>
      <c r="E16" s="18"/>
      <c r="F16" s="18"/>
      <c r="G16" s="21">
        <v>16.46</v>
      </c>
      <c r="H16" s="18"/>
    </row>
    <row r="17" spans="2:8" ht="15.75" customHeight="1" x14ac:dyDescent="0.3">
      <c r="B17" s="19">
        <f t="shared" si="0"/>
        <v>6</v>
      </c>
      <c r="C17" s="20" t="s">
        <v>23</v>
      </c>
      <c r="D17" s="18"/>
      <c r="E17" s="18"/>
      <c r="F17" s="18"/>
      <c r="G17" s="21">
        <v>175.48</v>
      </c>
      <c r="H17" s="18"/>
    </row>
    <row r="18" spans="2:8" ht="15.75" customHeight="1" x14ac:dyDescent="0.3">
      <c r="B18" s="19">
        <f t="shared" si="0"/>
        <v>7</v>
      </c>
      <c r="C18" s="20" t="s">
        <v>24</v>
      </c>
      <c r="D18" s="18"/>
      <c r="E18" s="18"/>
      <c r="F18" s="18"/>
      <c r="G18" s="21">
        <v>5.76</v>
      </c>
      <c r="H18" s="18"/>
    </row>
    <row r="19" spans="2:8" ht="15.75" customHeight="1" x14ac:dyDescent="0.3">
      <c r="B19" s="17"/>
      <c r="C19" s="17"/>
      <c r="D19" s="18"/>
      <c r="E19" s="18"/>
      <c r="F19" s="18"/>
      <c r="G19" s="18"/>
      <c r="H19" s="18"/>
    </row>
    <row r="20" spans="2:8" ht="15.75" customHeight="1" x14ac:dyDescent="0.3">
      <c r="B20" s="16" t="s">
        <v>130</v>
      </c>
      <c r="C20" s="17"/>
      <c r="D20" s="18"/>
      <c r="E20" s="18"/>
      <c r="F20" s="18"/>
      <c r="G20" s="18"/>
      <c r="H20" s="18"/>
    </row>
    <row r="21" spans="2:8" ht="15.75" customHeight="1" x14ac:dyDescent="0.3">
      <c r="B21" s="19">
        <v>1</v>
      </c>
      <c r="C21" s="20" t="s">
        <v>26</v>
      </c>
      <c r="D21" s="22"/>
      <c r="E21" s="18"/>
      <c r="F21" s="22"/>
      <c r="G21" s="18"/>
      <c r="H21" s="22">
        <v>95.61</v>
      </c>
    </row>
    <row r="22" spans="2:8" ht="15.75" customHeight="1" x14ac:dyDescent="0.3">
      <c r="B22" s="19">
        <f>+B21+1</f>
        <v>2</v>
      </c>
      <c r="C22" s="20" t="s">
        <v>27</v>
      </c>
      <c r="D22" s="22"/>
      <c r="E22" s="18"/>
      <c r="F22" s="22"/>
      <c r="G22" s="18"/>
      <c r="H22" s="22">
        <v>82.77</v>
      </c>
    </row>
    <row r="23" spans="2:8" ht="15.75" customHeight="1" x14ac:dyDescent="0.3">
      <c r="B23" s="19">
        <f t="shared" ref="B23:B45" si="1">+B22+1</f>
        <v>3</v>
      </c>
      <c r="C23" s="20" t="s">
        <v>28</v>
      </c>
      <c r="D23" s="22"/>
      <c r="E23" s="18"/>
      <c r="F23" s="22"/>
      <c r="G23" s="22">
        <v>159.5</v>
      </c>
      <c r="H23" s="22"/>
    </row>
    <row r="24" spans="2:8" ht="15.75" customHeight="1" x14ac:dyDescent="0.3">
      <c r="B24" s="19">
        <f t="shared" si="1"/>
        <v>4</v>
      </c>
      <c r="C24" s="20" t="s">
        <v>29</v>
      </c>
      <c r="D24" s="22"/>
      <c r="E24" s="18"/>
      <c r="F24" s="22"/>
      <c r="G24" s="18"/>
      <c r="H24" s="22">
        <v>122.85</v>
      </c>
    </row>
    <row r="25" spans="2:8" ht="15.75" customHeight="1" x14ac:dyDescent="0.3">
      <c r="B25" s="19">
        <f t="shared" si="1"/>
        <v>5</v>
      </c>
      <c r="C25" s="20" t="s">
        <v>30</v>
      </c>
      <c r="D25" s="22"/>
      <c r="E25" s="18"/>
      <c r="F25" s="22"/>
      <c r="G25" s="18"/>
      <c r="H25" s="22">
        <v>18.64</v>
      </c>
    </row>
    <row r="26" spans="2:8" ht="15.75" customHeight="1" x14ac:dyDescent="0.3">
      <c r="B26" s="19">
        <f t="shared" si="1"/>
        <v>6</v>
      </c>
      <c r="C26" s="20" t="s">
        <v>31</v>
      </c>
      <c r="D26" s="22"/>
      <c r="E26" s="18"/>
      <c r="F26" s="22"/>
      <c r="G26" s="18"/>
      <c r="H26" s="22">
        <v>8.5299999999999994</v>
      </c>
    </row>
    <row r="27" spans="2:8" ht="15.75" customHeight="1" x14ac:dyDescent="0.3">
      <c r="B27" s="19">
        <f t="shared" si="1"/>
        <v>7</v>
      </c>
      <c r="C27" s="20" t="s">
        <v>32</v>
      </c>
      <c r="D27" s="22"/>
      <c r="E27" s="18"/>
      <c r="F27" s="22"/>
      <c r="G27" s="18"/>
      <c r="H27" s="22">
        <v>17.47</v>
      </c>
    </row>
    <row r="28" spans="2:8" ht="15.75" customHeight="1" x14ac:dyDescent="0.3">
      <c r="B28" s="19">
        <f t="shared" si="1"/>
        <v>8</v>
      </c>
      <c r="C28" s="20" t="s">
        <v>120</v>
      </c>
      <c r="D28" s="22"/>
      <c r="E28" s="18"/>
      <c r="F28" s="22"/>
      <c r="G28" s="18"/>
      <c r="H28" s="22">
        <v>18.239999999999998</v>
      </c>
    </row>
    <row r="29" spans="2:8" ht="15.75" customHeight="1" x14ac:dyDescent="0.3">
      <c r="B29" s="19">
        <f t="shared" si="1"/>
        <v>9</v>
      </c>
      <c r="C29" s="20" t="s">
        <v>152</v>
      </c>
      <c r="D29" s="22"/>
      <c r="E29" s="18"/>
      <c r="F29" s="22"/>
      <c r="G29" s="18"/>
      <c r="H29" s="22">
        <v>49.4</v>
      </c>
    </row>
    <row r="30" spans="2:8" ht="15.75" customHeight="1" x14ac:dyDescent="0.3">
      <c r="B30" s="19">
        <f t="shared" si="1"/>
        <v>10</v>
      </c>
      <c r="C30" s="20" t="s">
        <v>33</v>
      </c>
      <c r="D30" s="22"/>
      <c r="E30" s="18"/>
      <c r="F30" s="22"/>
      <c r="G30" s="18"/>
      <c r="H30" s="22">
        <f>7.21309-H31</f>
        <v>5.8330900000000003</v>
      </c>
    </row>
    <row r="31" spans="2:8" ht="15.75" customHeight="1" x14ac:dyDescent="0.3">
      <c r="B31" s="19">
        <f t="shared" si="1"/>
        <v>11</v>
      </c>
      <c r="C31" s="20" t="s">
        <v>34</v>
      </c>
      <c r="D31" s="22"/>
      <c r="E31" s="18"/>
      <c r="F31" s="22"/>
      <c r="G31" s="18"/>
      <c r="H31" s="22">
        <v>1.38</v>
      </c>
    </row>
    <row r="32" spans="2:8" ht="15.75" customHeight="1" x14ac:dyDescent="0.3">
      <c r="B32" s="19">
        <f t="shared" si="1"/>
        <v>12</v>
      </c>
      <c r="C32" s="20" t="s">
        <v>35</v>
      </c>
      <c r="D32" s="22"/>
      <c r="E32" s="18"/>
      <c r="F32" s="22"/>
      <c r="G32" s="18"/>
      <c r="H32" s="22">
        <v>58.56</v>
      </c>
    </row>
    <row r="33" spans="2:8" ht="15.75" customHeight="1" x14ac:dyDescent="0.3">
      <c r="B33" s="19">
        <f t="shared" si="1"/>
        <v>13</v>
      </c>
      <c r="C33" s="20" t="s">
        <v>36</v>
      </c>
      <c r="D33" s="22"/>
      <c r="E33" s="18"/>
      <c r="F33" s="22"/>
      <c r="G33" s="18"/>
      <c r="H33" s="22">
        <v>57.85</v>
      </c>
    </row>
    <row r="34" spans="2:8" ht="15.75" customHeight="1" x14ac:dyDescent="0.3">
      <c r="B34" s="19">
        <f t="shared" si="1"/>
        <v>14</v>
      </c>
      <c r="C34" s="20" t="s">
        <v>145</v>
      </c>
      <c r="D34" s="22"/>
      <c r="E34" s="18"/>
      <c r="F34" s="22"/>
      <c r="G34" s="18"/>
      <c r="H34" s="22">
        <v>95.53</v>
      </c>
    </row>
    <row r="35" spans="2:8" ht="15.75" customHeight="1" x14ac:dyDescent="0.3">
      <c r="B35" s="19">
        <f t="shared" si="1"/>
        <v>15</v>
      </c>
      <c r="C35" s="20" t="s">
        <v>37</v>
      </c>
      <c r="D35" s="22"/>
      <c r="E35" s="18"/>
      <c r="F35" s="22"/>
      <c r="G35" s="18"/>
      <c r="H35" s="22">
        <v>20.55</v>
      </c>
    </row>
    <row r="36" spans="2:8" ht="15.75" customHeight="1" x14ac:dyDescent="0.3">
      <c r="B36" s="19">
        <f t="shared" si="1"/>
        <v>16</v>
      </c>
      <c r="C36" s="20" t="s">
        <v>38</v>
      </c>
      <c r="D36" s="22"/>
      <c r="E36" s="18"/>
      <c r="F36" s="22"/>
      <c r="G36" s="18"/>
      <c r="H36" s="22">
        <v>0.95</v>
      </c>
    </row>
    <row r="37" spans="2:8" ht="15.75" customHeight="1" x14ac:dyDescent="0.3">
      <c r="B37" s="19">
        <f t="shared" si="1"/>
        <v>17</v>
      </c>
      <c r="C37" s="20" t="s">
        <v>39</v>
      </c>
      <c r="D37" s="22"/>
      <c r="E37" s="18"/>
      <c r="F37" s="22"/>
      <c r="G37" s="18"/>
      <c r="H37" s="22">
        <v>28.51</v>
      </c>
    </row>
    <row r="38" spans="2:8" ht="15.75" customHeight="1" x14ac:dyDescent="0.3">
      <c r="B38" s="19">
        <f t="shared" si="1"/>
        <v>18</v>
      </c>
      <c r="C38" s="20" t="s">
        <v>40</v>
      </c>
      <c r="D38" s="22"/>
      <c r="E38" s="18"/>
      <c r="F38" s="22"/>
      <c r="G38" s="18"/>
      <c r="H38" s="22">
        <v>51.01</v>
      </c>
    </row>
    <row r="39" spans="2:8" ht="15.75" customHeight="1" x14ac:dyDescent="0.3">
      <c r="B39" s="19">
        <f t="shared" si="1"/>
        <v>19</v>
      </c>
      <c r="C39" s="20" t="s">
        <v>41</v>
      </c>
      <c r="D39" s="22"/>
      <c r="E39" s="18"/>
      <c r="F39" s="22"/>
      <c r="G39" s="18"/>
      <c r="H39" s="22">
        <v>34.06</v>
      </c>
    </row>
    <row r="40" spans="2:8" ht="15.75" customHeight="1" x14ac:dyDescent="0.3">
      <c r="B40" s="19">
        <f t="shared" si="1"/>
        <v>20</v>
      </c>
      <c r="C40" s="20" t="s">
        <v>153</v>
      </c>
      <c r="D40" s="22"/>
      <c r="E40" s="18"/>
      <c r="F40" s="22"/>
      <c r="G40" s="18"/>
      <c r="H40" s="22">
        <v>2464.73</v>
      </c>
    </row>
    <row r="41" spans="2:8" ht="15.75" customHeight="1" x14ac:dyDescent="0.3">
      <c r="B41" s="19">
        <f t="shared" si="1"/>
        <v>21</v>
      </c>
      <c r="C41" s="20" t="s">
        <v>146</v>
      </c>
      <c r="D41" s="22"/>
      <c r="E41" s="18"/>
      <c r="F41" s="22">
        <v>3.6461999999999999</v>
      </c>
      <c r="G41" s="18"/>
      <c r="H41" s="22">
        <v>3.6461999999999999</v>
      </c>
    </row>
    <row r="42" spans="2:8" ht="15.75" customHeight="1" x14ac:dyDescent="0.3">
      <c r="B42" s="19">
        <f t="shared" si="1"/>
        <v>22</v>
      </c>
      <c r="C42" s="20" t="s">
        <v>42</v>
      </c>
      <c r="D42" s="22"/>
      <c r="E42" s="18"/>
      <c r="F42" s="22"/>
      <c r="G42" s="18"/>
      <c r="H42" s="22">
        <v>5.3876499999999998</v>
      </c>
    </row>
    <row r="43" spans="2:8" ht="15.75" customHeight="1" x14ac:dyDescent="0.3">
      <c r="B43" s="19">
        <f t="shared" si="1"/>
        <v>23</v>
      </c>
      <c r="C43" s="20" t="s">
        <v>43</v>
      </c>
      <c r="D43" s="22"/>
      <c r="E43" s="18"/>
      <c r="F43" s="22"/>
      <c r="G43" s="18"/>
      <c r="H43" s="22">
        <v>0.20660000000000001</v>
      </c>
    </row>
    <row r="44" spans="2:8" ht="15.75" customHeight="1" x14ac:dyDescent="0.3">
      <c r="B44" s="19">
        <f t="shared" si="1"/>
        <v>24</v>
      </c>
      <c r="C44" s="20" t="s">
        <v>44</v>
      </c>
      <c r="D44" s="22"/>
      <c r="E44" s="18"/>
      <c r="F44" s="22"/>
      <c r="G44" s="18"/>
      <c r="H44" s="22">
        <v>23.30716</v>
      </c>
    </row>
    <row r="45" spans="2:8" ht="15.75" customHeight="1" x14ac:dyDescent="0.3">
      <c r="B45" s="19">
        <f t="shared" si="1"/>
        <v>25</v>
      </c>
      <c r="C45" s="20" t="s">
        <v>45</v>
      </c>
      <c r="D45" s="22"/>
      <c r="E45" s="18"/>
      <c r="F45" s="22"/>
      <c r="G45" s="18"/>
      <c r="H45" s="22">
        <v>13.3141</v>
      </c>
    </row>
    <row r="46" spans="2:8" ht="15.75" customHeight="1" x14ac:dyDescent="0.3">
      <c r="B46" s="17"/>
      <c r="C46" s="17"/>
      <c r="D46" s="18"/>
      <c r="E46" s="18"/>
      <c r="F46" s="18"/>
      <c r="G46" s="18"/>
      <c r="H46" s="18"/>
    </row>
    <row r="47" spans="2:8" ht="15.75" customHeight="1" x14ac:dyDescent="0.3">
      <c r="B47" s="16" t="s">
        <v>131</v>
      </c>
      <c r="C47" s="17"/>
      <c r="D47" s="18"/>
      <c r="E47" s="18"/>
      <c r="F47" s="18"/>
      <c r="G47" s="18"/>
      <c r="H47" s="18"/>
    </row>
    <row r="48" spans="2:8" ht="15.75" customHeight="1" x14ac:dyDescent="0.3">
      <c r="B48" s="19">
        <v>1</v>
      </c>
      <c r="C48" s="20" t="s">
        <v>47</v>
      </c>
      <c r="D48" s="22"/>
      <c r="E48" s="18"/>
      <c r="F48" s="22"/>
      <c r="G48" s="18"/>
      <c r="H48" s="22">
        <v>302.36</v>
      </c>
    </row>
    <row r="49" spans="2:8" ht="15.75" customHeight="1" x14ac:dyDescent="0.3">
      <c r="B49" s="19">
        <f>+B48+1</f>
        <v>2</v>
      </c>
      <c r="C49" s="20" t="s">
        <v>48</v>
      </c>
      <c r="D49" s="22"/>
      <c r="E49" s="18"/>
      <c r="F49" s="22"/>
      <c r="G49" s="18"/>
      <c r="H49" s="22">
        <v>37.85</v>
      </c>
    </row>
    <row r="50" spans="2:8" ht="15.75" customHeight="1" x14ac:dyDescent="0.3">
      <c r="B50" s="19">
        <f t="shared" ref="B50" si="2">+B49+1</f>
        <v>3</v>
      </c>
      <c r="C50" s="20" t="s">
        <v>49</v>
      </c>
      <c r="D50" s="22"/>
      <c r="E50" s="18"/>
      <c r="F50" s="22"/>
      <c r="G50" s="18"/>
      <c r="H50" s="22">
        <v>2.06</v>
      </c>
    </row>
    <row r="51" spans="2:8" ht="15.75" customHeight="1" x14ac:dyDescent="0.3">
      <c r="B51" s="19">
        <v>4</v>
      </c>
      <c r="C51" s="20" t="s">
        <v>50</v>
      </c>
      <c r="D51" s="22"/>
      <c r="E51" s="18"/>
      <c r="F51" s="22"/>
      <c r="G51" s="18"/>
      <c r="H51" s="22">
        <v>15.26</v>
      </c>
    </row>
    <row r="52" spans="2:8" ht="15.75" customHeight="1" x14ac:dyDescent="0.3">
      <c r="B52" s="19">
        <v>5</v>
      </c>
      <c r="C52" s="20" t="s">
        <v>51</v>
      </c>
      <c r="D52" s="22"/>
      <c r="E52" s="18"/>
      <c r="F52" s="22"/>
      <c r="G52" s="18"/>
      <c r="H52" s="22">
        <v>64.430000000000007</v>
      </c>
    </row>
    <row r="53" spans="2:8" ht="15.75" customHeight="1" x14ac:dyDescent="0.3">
      <c r="B53" s="19">
        <v>6</v>
      </c>
      <c r="C53" s="20" t="s">
        <v>52</v>
      </c>
      <c r="D53" s="22"/>
      <c r="E53" s="18"/>
      <c r="F53" s="22"/>
      <c r="G53" s="18"/>
      <c r="H53" s="22">
        <v>132.41</v>
      </c>
    </row>
    <row r="54" spans="2:8" ht="15.75" customHeight="1" x14ac:dyDescent="0.3">
      <c r="B54" s="19">
        <v>7</v>
      </c>
      <c r="C54" s="20" t="s">
        <v>53</v>
      </c>
      <c r="D54" s="22"/>
      <c r="E54" s="18"/>
      <c r="F54" s="22"/>
      <c r="G54" s="18"/>
      <c r="H54" s="22">
        <v>104.95</v>
      </c>
    </row>
    <row r="55" spans="2:8" ht="15.75" customHeight="1" x14ac:dyDescent="0.3">
      <c r="B55" s="19">
        <v>8</v>
      </c>
      <c r="C55" s="20" t="s">
        <v>54</v>
      </c>
      <c r="D55" s="22"/>
      <c r="E55" s="18"/>
      <c r="F55" s="22"/>
      <c r="G55" s="18"/>
      <c r="H55" s="22">
        <v>70.406039699999994</v>
      </c>
    </row>
    <row r="56" spans="2:8" ht="15.75" customHeight="1" x14ac:dyDescent="0.3">
      <c r="B56" s="19">
        <v>9</v>
      </c>
      <c r="C56" s="20" t="s">
        <v>55</v>
      </c>
      <c r="D56" s="22"/>
      <c r="E56" s="18"/>
      <c r="F56" s="22"/>
      <c r="G56" s="18"/>
      <c r="H56" s="22">
        <v>5.9</v>
      </c>
    </row>
    <row r="57" spans="2:8" ht="15.75" customHeight="1" x14ac:dyDescent="0.3">
      <c r="B57" s="19">
        <v>10</v>
      </c>
      <c r="C57" s="20" t="s">
        <v>56</v>
      </c>
      <c r="D57" s="22"/>
      <c r="E57" s="18"/>
      <c r="F57" s="22"/>
      <c r="G57" s="18"/>
      <c r="H57" s="22">
        <v>7.8470000000000004</v>
      </c>
    </row>
    <row r="58" spans="2:8" ht="15.75" customHeight="1" x14ac:dyDescent="0.3">
      <c r="B58" s="19">
        <v>11</v>
      </c>
      <c r="C58" s="20" t="s">
        <v>57</v>
      </c>
      <c r="D58" s="22"/>
      <c r="E58" s="18"/>
      <c r="F58" s="22"/>
      <c r="G58" s="18"/>
      <c r="H58" s="22">
        <v>17.48</v>
      </c>
    </row>
    <row r="59" spans="2:8" ht="15.75" customHeight="1" x14ac:dyDescent="0.3">
      <c r="B59" s="19">
        <v>12</v>
      </c>
      <c r="C59" s="20" t="s">
        <v>144</v>
      </c>
      <c r="D59" s="22"/>
      <c r="E59" s="18"/>
      <c r="F59" s="22">
        <v>64.13</v>
      </c>
      <c r="G59" s="18"/>
      <c r="H59" s="22">
        <v>64.13</v>
      </c>
    </row>
    <row r="60" spans="2:8" ht="15.75" customHeight="1" x14ac:dyDescent="0.3">
      <c r="B60" s="19">
        <v>13</v>
      </c>
      <c r="C60" s="20" t="s">
        <v>58</v>
      </c>
      <c r="D60" s="22"/>
      <c r="E60" s="18"/>
      <c r="F60" s="22"/>
      <c r="G60" s="18"/>
      <c r="H60" s="22">
        <v>983.26555989999997</v>
      </c>
    </row>
    <row r="61" spans="2:8" ht="15.75" customHeight="1" x14ac:dyDescent="0.3">
      <c r="B61" s="19">
        <v>14</v>
      </c>
      <c r="C61" s="20" t="s">
        <v>59</v>
      </c>
      <c r="D61" s="22"/>
      <c r="E61" s="18"/>
      <c r="F61" s="22">
        <v>43.397152499999997</v>
      </c>
      <c r="G61" s="18"/>
      <c r="H61" s="22">
        <v>43.397152499999997</v>
      </c>
    </row>
    <row r="62" spans="2:8" ht="15.75" customHeight="1" x14ac:dyDescent="0.3">
      <c r="B62" s="19">
        <v>15</v>
      </c>
      <c r="C62" s="20" t="s">
        <v>60</v>
      </c>
      <c r="D62" s="22"/>
      <c r="E62" s="18"/>
      <c r="F62" s="22"/>
      <c r="G62" s="18"/>
      <c r="H62" s="22">
        <v>149.31619330000001</v>
      </c>
    </row>
    <row r="63" spans="2:8" ht="15.75" customHeight="1" x14ac:dyDescent="0.3">
      <c r="B63" s="19">
        <v>16</v>
      </c>
      <c r="C63" s="20" t="s">
        <v>61</v>
      </c>
      <c r="D63" s="22"/>
      <c r="E63" s="18"/>
      <c r="F63" s="22"/>
      <c r="G63" s="18"/>
      <c r="H63" s="22">
        <f>5.04715</f>
        <v>5.0471500000000002</v>
      </c>
    </row>
    <row r="64" spans="2:8" ht="15.75" customHeight="1" x14ac:dyDescent="0.3">
      <c r="B64" s="19">
        <v>17</v>
      </c>
      <c r="C64" s="20" t="s">
        <v>62</v>
      </c>
      <c r="D64" s="22"/>
      <c r="E64" s="18"/>
      <c r="F64" s="22"/>
      <c r="G64" s="18"/>
      <c r="H64" s="22">
        <v>0.80837999999999999</v>
      </c>
    </row>
    <row r="65" spans="2:8" ht="15.75" customHeight="1" x14ac:dyDescent="0.3">
      <c r="B65" s="19">
        <v>18</v>
      </c>
      <c r="C65" s="20" t="s">
        <v>126</v>
      </c>
      <c r="D65" s="22"/>
      <c r="E65" s="18"/>
      <c r="F65" s="22">
        <v>143.17191</v>
      </c>
      <c r="G65" s="18"/>
      <c r="H65" s="22">
        <v>143.17191</v>
      </c>
    </row>
    <row r="66" spans="2:8" ht="15.75" customHeight="1" x14ac:dyDescent="0.3">
      <c r="B66" s="19">
        <v>19</v>
      </c>
      <c r="C66" s="20" t="s">
        <v>123</v>
      </c>
      <c r="D66" s="22"/>
      <c r="E66" s="18"/>
      <c r="F66" s="22">
        <v>0.92657999999999996</v>
      </c>
      <c r="G66" s="18"/>
      <c r="H66" s="22">
        <v>0.92657999999999996</v>
      </c>
    </row>
    <row r="67" spans="2:8" ht="15.75" customHeight="1" x14ac:dyDescent="0.3">
      <c r="B67" s="19">
        <v>20</v>
      </c>
      <c r="C67" s="20" t="s">
        <v>64</v>
      </c>
      <c r="D67" s="22"/>
      <c r="E67" s="18"/>
      <c r="F67" s="22"/>
      <c r="G67" s="18"/>
      <c r="H67" s="22">
        <v>13.116390000000001</v>
      </c>
    </row>
    <row r="68" spans="2:8" ht="15.75" customHeight="1" x14ac:dyDescent="0.3">
      <c r="B68" s="19">
        <v>21</v>
      </c>
      <c r="C68" s="20" t="s">
        <v>124</v>
      </c>
      <c r="D68" s="22"/>
      <c r="E68" s="18"/>
      <c r="F68" s="22">
        <v>40.465170000000001</v>
      </c>
      <c r="G68" s="18"/>
      <c r="H68" s="22">
        <v>40.465170000000001</v>
      </c>
    </row>
    <row r="69" spans="2:8" ht="15.75" customHeight="1" x14ac:dyDescent="0.3">
      <c r="B69" s="17"/>
      <c r="C69" s="17"/>
      <c r="D69" s="18"/>
      <c r="E69" s="18"/>
      <c r="F69" s="18"/>
      <c r="G69" s="18"/>
      <c r="H69" s="18"/>
    </row>
    <row r="70" spans="2:8" ht="15.75" customHeight="1" x14ac:dyDescent="0.3">
      <c r="B70" s="16" t="s">
        <v>132</v>
      </c>
      <c r="C70" s="17"/>
      <c r="D70" s="18"/>
      <c r="E70" s="18"/>
      <c r="F70" s="18"/>
      <c r="G70" s="18"/>
      <c r="H70" s="18"/>
    </row>
    <row r="71" spans="2:8" ht="15.75" customHeight="1" x14ac:dyDescent="0.3">
      <c r="B71" s="29">
        <v>1</v>
      </c>
      <c r="C71" s="27" t="s">
        <v>66</v>
      </c>
      <c r="D71" s="18"/>
      <c r="E71" s="18"/>
      <c r="F71" s="18"/>
      <c r="G71" s="18"/>
      <c r="H71" s="18"/>
    </row>
    <row r="72" spans="2:8" ht="15.75" customHeight="1" x14ac:dyDescent="0.3">
      <c r="B72" s="29" t="s">
        <v>97</v>
      </c>
      <c r="C72" s="27" t="s">
        <v>127</v>
      </c>
      <c r="D72" s="18"/>
      <c r="E72" s="18"/>
      <c r="F72" s="22">
        <f>41+18.11+13.86</f>
        <v>72.97</v>
      </c>
      <c r="G72" s="18"/>
      <c r="H72" s="22">
        <v>72.97</v>
      </c>
    </row>
    <row r="73" spans="2:8" ht="15.75" customHeight="1" x14ac:dyDescent="0.3">
      <c r="B73" s="27"/>
      <c r="C73" s="27"/>
      <c r="D73" s="18"/>
      <c r="E73" s="18"/>
      <c r="F73" s="22"/>
      <c r="G73" s="18"/>
      <c r="H73" s="22"/>
    </row>
    <row r="74" spans="2:8" ht="15.75" customHeight="1" x14ac:dyDescent="0.3">
      <c r="B74" s="29">
        <v>2</v>
      </c>
      <c r="C74" s="27" t="s">
        <v>98</v>
      </c>
      <c r="D74" s="22"/>
      <c r="E74" s="18"/>
      <c r="F74" s="22"/>
      <c r="G74" s="18"/>
      <c r="H74" s="22"/>
    </row>
    <row r="75" spans="2:8" ht="15.75" customHeight="1" x14ac:dyDescent="0.3">
      <c r="B75" s="29" t="s">
        <v>97</v>
      </c>
      <c r="C75" s="27" t="s">
        <v>67</v>
      </c>
      <c r="D75" s="18"/>
      <c r="E75" s="18"/>
      <c r="F75" s="22"/>
      <c r="G75" s="18"/>
      <c r="H75" s="22">
        <v>45.766797799999999</v>
      </c>
    </row>
    <row r="76" spans="2:8" ht="15.75" customHeight="1" x14ac:dyDescent="0.3">
      <c r="B76" s="29"/>
      <c r="C76" s="27"/>
      <c r="D76" s="18"/>
      <c r="E76" s="18"/>
      <c r="F76" s="18"/>
      <c r="G76" s="18"/>
      <c r="H76" s="18"/>
    </row>
    <row r="77" spans="2:8" ht="15.75" customHeight="1" x14ac:dyDescent="0.3">
      <c r="B77" s="16" t="s">
        <v>133</v>
      </c>
      <c r="C77" s="17"/>
      <c r="D77" s="18"/>
      <c r="E77" s="18"/>
      <c r="F77" s="18"/>
      <c r="G77" s="18"/>
      <c r="H77" s="18"/>
    </row>
    <row r="78" spans="2:8" ht="15.75" customHeight="1" x14ac:dyDescent="0.3">
      <c r="B78" s="23">
        <v>1</v>
      </c>
      <c r="C78" s="20" t="s">
        <v>69</v>
      </c>
      <c r="D78" s="22"/>
      <c r="E78" s="18"/>
      <c r="F78" s="22">
        <v>133.44337730000001</v>
      </c>
      <c r="G78" s="18"/>
      <c r="H78" s="22">
        <v>133.44337730000001</v>
      </c>
    </row>
    <row r="79" spans="2:8" ht="15.75" customHeight="1" x14ac:dyDescent="0.3">
      <c r="B79" s="23">
        <f>+B78+1</f>
        <v>2</v>
      </c>
      <c r="C79" s="20" t="s">
        <v>70</v>
      </c>
      <c r="D79" s="22"/>
      <c r="E79" s="18"/>
      <c r="F79" s="22">
        <v>10.651859999999999</v>
      </c>
      <c r="G79" s="18"/>
      <c r="H79" s="22">
        <v>10.651859999999999</v>
      </c>
    </row>
    <row r="80" spans="2:8" ht="15.75" customHeight="1" x14ac:dyDescent="0.3">
      <c r="B80" s="23">
        <f t="shared" ref="B80:B86" si="3">+B79+1</f>
        <v>3</v>
      </c>
      <c r="C80" s="20" t="s">
        <v>71</v>
      </c>
      <c r="D80" s="22"/>
      <c r="E80" s="18"/>
      <c r="F80" s="22">
        <v>29.709442399999997</v>
      </c>
      <c r="G80" s="18"/>
      <c r="H80" s="22">
        <v>29.709442399999997</v>
      </c>
    </row>
    <row r="81" spans="2:8" ht="15.75" customHeight="1" x14ac:dyDescent="0.3">
      <c r="B81" s="23">
        <f t="shared" si="3"/>
        <v>4</v>
      </c>
      <c r="C81" s="20" t="s">
        <v>72</v>
      </c>
      <c r="D81" s="22"/>
      <c r="E81" s="18"/>
      <c r="F81" s="22">
        <v>154.0775429</v>
      </c>
      <c r="G81" s="18"/>
      <c r="H81" s="22">
        <v>154.0775429</v>
      </c>
    </row>
    <row r="82" spans="2:8" ht="15.75" customHeight="1" x14ac:dyDescent="0.3">
      <c r="B82" s="23">
        <f t="shared" si="3"/>
        <v>5</v>
      </c>
      <c r="C82" s="20" t="s">
        <v>73</v>
      </c>
      <c r="D82" s="22"/>
      <c r="E82" s="18"/>
      <c r="F82" s="22">
        <v>15.35765</v>
      </c>
      <c r="G82" s="18"/>
      <c r="H82" s="22">
        <v>15.35765</v>
      </c>
    </row>
    <row r="83" spans="2:8" ht="15.75" customHeight="1" x14ac:dyDescent="0.3">
      <c r="B83" s="23">
        <f t="shared" si="3"/>
        <v>6</v>
      </c>
      <c r="C83" s="20" t="s">
        <v>128</v>
      </c>
      <c r="D83" s="22"/>
      <c r="E83" s="18"/>
      <c r="F83" s="22">
        <v>438.16</v>
      </c>
      <c r="G83" s="18"/>
      <c r="H83" s="22">
        <v>438.16</v>
      </c>
    </row>
    <row r="84" spans="2:8" ht="15.75" customHeight="1" x14ac:dyDescent="0.3">
      <c r="B84" s="23">
        <f t="shared" si="3"/>
        <v>7</v>
      </c>
      <c r="C84" s="20" t="s">
        <v>74</v>
      </c>
      <c r="D84" s="22"/>
      <c r="E84" s="18"/>
      <c r="F84" s="22">
        <v>12.708496999999999</v>
      </c>
      <c r="G84" s="18"/>
      <c r="H84" s="22">
        <v>12.708496999999999</v>
      </c>
    </row>
    <row r="85" spans="2:8" ht="15.75" customHeight="1" x14ac:dyDescent="0.3">
      <c r="B85" s="23">
        <f t="shared" si="3"/>
        <v>8</v>
      </c>
      <c r="C85" s="20" t="s">
        <v>75</v>
      </c>
      <c r="D85" s="22"/>
      <c r="E85" s="18"/>
      <c r="F85" s="22">
        <f>37.62688</f>
        <v>37.62688</v>
      </c>
      <c r="G85" s="18"/>
      <c r="H85" s="22">
        <f>37.62688</f>
        <v>37.62688</v>
      </c>
    </row>
    <row r="86" spans="2:8" ht="15.75" customHeight="1" x14ac:dyDescent="0.3">
      <c r="B86" s="23">
        <f t="shared" si="3"/>
        <v>9</v>
      </c>
      <c r="C86" s="20" t="s">
        <v>76</v>
      </c>
      <c r="D86" s="22"/>
      <c r="E86" s="18"/>
      <c r="F86" s="22">
        <v>31.74297</v>
      </c>
      <c r="G86" s="18"/>
      <c r="H86" s="22">
        <v>31.74297</v>
      </c>
    </row>
    <row r="87" spans="2:8" ht="15.75" customHeight="1" x14ac:dyDescent="0.3">
      <c r="B87" s="17"/>
      <c r="C87" s="17"/>
      <c r="D87" s="18"/>
      <c r="E87" s="18"/>
      <c r="F87" s="18"/>
      <c r="G87" s="18"/>
      <c r="H87" s="18"/>
    </row>
    <row r="88" spans="2:8" ht="15.75" customHeight="1" x14ac:dyDescent="0.3">
      <c r="B88" s="16" t="s">
        <v>134</v>
      </c>
      <c r="C88" s="17"/>
      <c r="D88" s="18"/>
      <c r="E88" s="18"/>
      <c r="F88" s="18"/>
      <c r="G88" s="18"/>
      <c r="H88" s="18"/>
    </row>
    <row r="89" spans="2:8" ht="15.75" customHeight="1" x14ac:dyDescent="0.3">
      <c r="B89" s="23">
        <v>1</v>
      </c>
      <c r="C89" s="20" t="s">
        <v>78</v>
      </c>
      <c r="D89" s="22"/>
      <c r="E89" s="18"/>
      <c r="F89" s="22"/>
      <c r="G89" s="18"/>
      <c r="H89" s="22">
        <v>303.17</v>
      </c>
    </row>
    <row r="90" spans="2:8" ht="15.75" customHeight="1" x14ac:dyDescent="0.3">
      <c r="B90" s="23">
        <f>+B89+1</f>
        <v>2</v>
      </c>
      <c r="C90" s="20" t="s">
        <v>79</v>
      </c>
      <c r="D90" s="22"/>
      <c r="E90" s="18"/>
      <c r="F90" s="22"/>
      <c r="G90" s="18"/>
      <c r="H90" s="22">
        <v>40.6</v>
      </c>
    </row>
    <row r="91" spans="2:8" ht="15.75" customHeight="1" x14ac:dyDescent="0.3">
      <c r="B91" s="23">
        <f t="shared" ref="B91:B92" si="4">+B90+1</f>
        <v>3</v>
      </c>
      <c r="C91" s="20" t="s">
        <v>80</v>
      </c>
      <c r="D91" s="22"/>
      <c r="E91" s="18"/>
      <c r="F91" s="22"/>
      <c r="G91" s="18"/>
      <c r="H91" s="22">
        <v>1.28</v>
      </c>
    </row>
    <row r="92" spans="2:8" ht="15.75" customHeight="1" x14ac:dyDescent="0.3">
      <c r="B92" s="23">
        <f t="shared" si="4"/>
        <v>4</v>
      </c>
      <c r="C92" s="20" t="s">
        <v>81</v>
      </c>
      <c r="D92" s="22"/>
      <c r="E92" s="18"/>
      <c r="F92" s="22"/>
      <c r="G92" s="18"/>
      <c r="H92" s="22">
        <v>17.46</v>
      </c>
    </row>
    <row r="93" spans="2:8" ht="15.75" customHeight="1" x14ac:dyDescent="0.3">
      <c r="B93" s="17"/>
      <c r="C93" s="17"/>
      <c r="D93" s="18"/>
      <c r="E93" s="18"/>
      <c r="F93" s="18"/>
      <c r="G93" s="18"/>
      <c r="H93" s="18"/>
    </row>
    <row r="94" spans="2:8" ht="15.75" customHeight="1" x14ac:dyDescent="0.3">
      <c r="B94" s="16" t="s">
        <v>135</v>
      </c>
      <c r="C94" s="17"/>
      <c r="D94" s="18"/>
      <c r="E94" s="18"/>
      <c r="F94" s="18"/>
      <c r="G94" s="18"/>
      <c r="H94" s="18"/>
    </row>
    <row r="95" spans="2:8" ht="15.75" customHeight="1" x14ac:dyDescent="0.3">
      <c r="B95" s="23">
        <v>1</v>
      </c>
      <c r="C95" s="17" t="s">
        <v>154</v>
      </c>
      <c r="D95" s="18"/>
      <c r="E95" s="18"/>
      <c r="F95" s="18"/>
      <c r="G95" s="18"/>
      <c r="H95" s="18">
        <v>32.96</v>
      </c>
    </row>
    <row r="96" spans="2:8" ht="15.75" customHeight="1" x14ac:dyDescent="0.3">
      <c r="B96" s="23">
        <f>+B95+1</f>
        <v>2</v>
      </c>
      <c r="C96" s="20" t="s">
        <v>82</v>
      </c>
      <c r="D96" s="18"/>
      <c r="E96" s="18"/>
      <c r="F96" s="22"/>
      <c r="G96" s="18"/>
      <c r="H96" s="22">
        <v>3.0458227</v>
      </c>
    </row>
    <row r="97" spans="2:9" ht="15.75" customHeight="1" x14ac:dyDescent="0.3">
      <c r="B97" s="17"/>
      <c r="C97" s="17"/>
      <c r="D97" s="18"/>
      <c r="E97" s="18"/>
      <c r="F97" s="18"/>
      <c r="G97" s="18"/>
      <c r="H97" s="18"/>
    </row>
    <row r="98" spans="2:9" ht="15.75" customHeight="1" x14ac:dyDescent="0.3">
      <c r="B98" s="16" t="s">
        <v>83</v>
      </c>
      <c r="C98" s="17"/>
      <c r="D98" s="18"/>
      <c r="E98" s="18"/>
      <c r="F98" s="18"/>
      <c r="G98" s="18"/>
      <c r="H98" s="18"/>
    </row>
    <row r="99" spans="2:9" ht="15.75" customHeight="1" x14ac:dyDescent="0.3">
      <c r="B99" s="23">
        <v>1</v>
      </c>
      <c r="C99" s="20" t="s">
        <v>84</v>
      </c>
      <c r="D99" s="22">
        <v>6603.95</v>
      </c>
      <c r="E99" s="18"/>
      <c r="F99" s="18"/>
      <c r="G99" s="18"/>
      <c r="H99" s="22">
        <v>6603.95</v>
      </c>
    </row>
    <row r="100" spans="2:9" ht="15.75" customHeight="1" x14ac:dyDescent="0.3">
      <c r="B100" s="23">
        <f>+B99+1</f>
        <v>2</v>
      </c>
      <c r="C100" s="20" t="s">
        <v>85</v>
      </c>
      <c r="D100" s="22">
        <v>371.59</v>
      </c>
      <c r="E100" s="18"/>
      <c r="F100" s="18"/>
      <c r="G100" s="18"/>
      <c r="H100" s="22">
        <v>371.59</v>
      </c>
    </row>
    <row r="101" spans="2:9" ht="15.75" customHeight="1" x14ac:dyDescent="0.3">
      <c r="B101" s="23">
        <f t="shared" ref="B101:B104" si="5">+B100+1</f>
        <v>3</v>
      </c>
      <c r="C101" s="20" t="s">
        <v>86</v>
      </c>
      <c r="D101" s="22">
        <v>607.91</v>
      </c>
      <c r="E101" s="18"/>
      <c r="F101" s="18"/>
      <c r="G101" s="18"/>
      <c r="H101" s="22">
        <v>607.91</v>
      </c>
    </row>
    <row r="102" spans="2:9" ht="15.75" customHeight="1" x14ac:dyDescent="0.3">
      <c r="B102" s="23">
        <f t="shared" si="5"/>
        <v>4</v>
      </c>
      <c r="C102" s="20" t="s">
        <v>87</v>
      </c>
      <c r="D102" s="22">
        <v>832.59</v>
      </c>
      <c r="E102" s="18"/>
      <c r="F102" s="18"/>
      <c r="G102" s="18"/>
      <c r="H102" s="22">
        <v>832.59</v>
      </c>
    </row>
    <row r="103" spans="2:9" ht="15.75" customHeight="1" x14ac:dyDescent="0.3">
      <c r="B103" s="23">
        <f t="shared" si="5"/>
        <v>5</v>
      </c>
      <c r="C103" s="20" t="s">
        <v>88</v>
      </c>
      <c r="D103" s="22">
        <v>0</v>
      </c>
      <c r="E103" s="22">
        <v>37.062260000000002</v>
      </c>
      <c r="F103" s="18"/>
      <c r="G103" s="18"/>
      <c r="H103" s="22">
        <v>37.06</v>
      </c>
    </row>
    <row r="104" spans="2:9" ht="15.75" customHeight="1" x14ac:dyDescent="0.3">
      <c r="B104" s="23">
        <f t="shared" si="5"/>
        <v>6</v>
      </c>
      <c r="C104" s="20" t="s">
        <v>89</v>
      </c>
      <c r="D104" s="22">
        <v>43.49</v>
      </c>
      <c r="E104" s="18"/>
      <c r="F104" s="18"/>
      <c r="G104" s="18"/>
      <c r="H104" s="22">
        <v>43.49</v>
      </c>
    </row>
    <row r="105" spans="2:9" ht="15.75" customHeight="1" x14ac:dyDescent="0.3">
      <c r="B105" s="24"/>
      <c r="C105" s="25" t="s">
        <v>119</v>
      </c>
      <c r="D105" s="26">
        <f>SUM(D11:D104)</f>
        <v>8459.5299999999988</v>
      </c>
      <c r="E105" s="26">
        <f>SUM(E11:E104)</f>
        <v>37.062260000000002</v>
      </c>
      <c r="F105" s="26">
        <f>SUM(F11:F104)</f>
        <v>1232.1852321000001</v>
      </c>
      <c r="G105" s="26">
        <f>SUM(G11:G104)</f>
        <v>6354.2000000000007</v>
      </c>
      <c r="H105" s="26">
        <f>SUM(H11:H104)</f>
        <v>15360.253165499998</v>
      </c>
      <c r="I105" s="15"/>
    </row>
    <row r="106" spans="2:9" ht="15.75" customHeight="1" x14ac:dyDescent="0.3">
      <c r="B106" s="9"/>
      <c r="C106" s="11"/>
      <c r="D106" s="10"/>
      <c r="E106" s="10"/>
      <c r="F106" s="10"/>
      <c r="G106" s="10"/>
      <c r="H106" s="10"/>
    </row>
    <row r="107" spans="2:9" ht="15.75" customHeight="1" x14ac:dyDescent="0.3">
      <c r="B107" s="42" t="s">
        <v>90</v>
      </c>
      <c r="C107" s="39"/>
      <c r="D107" s="39"/>
      <c r="E107" s="39"/>
      <c r="F107" s="39"/>
      <c r="G107" s="39"/>
      <c r="H107" s="39"/>
    </row>
    <row r="108" spans="2:9" ht="56.4" customHeight="1" x14ac:dyDescent="0.3">
      <c r="B108" s="8" t="s">
        <v>9</v>
      </c>
      <c r="C108" s="8" t="s">
        <v>10</v>
      </c>
      <c r="D108" s="8" t="s">
        <v>11</v>
      </c>
      <c r="E108" s="8" t="s">
        <v>12</v>
      </c>
      <c r="F108" s="8" t="s">
        <v>13</v>
      </c>
      <c r="G108" s="8" t="s">
        <v>14</v>
      </c>
      <c r="H108" s="8" t="s">
        <v>15</v>
      </c>
    </row>
    <row r="109" spans="2:9" ht="15.75" customHeight="1" x14ac:dyDescent="0.3">
      <c r="B109" s="37" t="s">
        <v>136</v>
      </c>
      <c r="C109" s="27"/>
      <c r="D109" s="28"/>
      <c r="E109" s="28"/>
      <c r="F109" s="28"/>
      <c r="G109" s="28"/>
      <c r="H109" s="28"/>
    </row>
    <row r="110" spans="2:9" ht="15.75" customHeight="1" x14ac:dyDescent="0.3">
      <c r="B110" s="29">
        <v>1</v>
      </c>
      <c r="C110" s="27" t="s">
        <v>18</v>
      </c>
      <c r="D110" s="30"/>
      <c r="E110" s="28"/>
      <c r="F110" s="28"/>
      <c r="G110" s="28">
        <v>3599.5181699999998</v>
      </c>
      <c r="H110" s="28"/>
    </row>
    <row r="111" spans="2:9" ht="15.75" customHeight="1" x14ac:dyDescent="0.3">
      <c r="B111" s="29">
        <v>2</v>
      </c>
      <c r="C111" s="27" t="s">
        <v>19</v>
      </c>
      <c r="D111" s="30"/>
      <c r="E111" s="28"/>
      <c r="F111" s="28"/>
      <c r="G111" s="28">
        <v>2329.146487</v>
      </c>
      <c r="H111" s="28"/>
    </row>
    <row r="112" spans="2:9" ht="15.75" customHeight="1" x14ac:dyDescent="0.3">
      <c r="B112" s="29">
        <v>3</v>
      </c>
      <c r="C112" s="27" t="s">
        <v>20</v>
      </c>
      <c r="D112" s="30"/>
      <c r="E112" s="28"/>
      <c r="F112" s="28"/>
      <c r="G112" s="28">
        <v>151.89257000000001</v>
      </c>
      <c r="H112" s="28"/>
    </row>
    <row r="113" spans="2:8" ht="15.75" customHeight="1" x14ac:dyDescent="0.3">
      <c r="B113" s="29">
        <v>4</v>
      </c>
      <c r="C113" s="27" t="s">
        <v>21</v>
      </c>
      <c r="D113" s="30"/>
      <c r="E113" s="28"/>
      <c r="F113" s="28"/>
      <c r="G113" s="28">
        <v>6.3469199999999999</v>
      </c>
      <c r="H113" s="28"/>
    </row>
    <row r="114" spans="2:8" ht="15.75" customHeight="1" x14ac:dyDescent="0.3">
      <c r="B114" s="29">
        <v>5</v>
      </c>
      <c r="C114" s="27" t="s">
        <v>22</v>
      </c>
      <c r="D114" s="30"/>
      <c r="E114" s="28"/>
      <c r="F114" s="28"/>
      <c r="G114" s="28">
        <v>222.16272000000001</v>
      </c>
      <c r="H114" s="28"/>
    </row>
    <row r="115" spans="2:8" ht="15.75" customHeight="1" x14ac:dyDescent="0.3">
      <c r="B115" s="29">
        <v>6</v>
      </c>
      <c r="C115" s="27" t="s">
        <v>23</v>
      </c>
      <c r="D115" s="30"/>
      <c r="E115" s="28"/>
      <c r="F115" s="28"/>
      <c r="G115" s="28">
        <v>49.2395</v>
      </c>
      <c r="H115" s="28"/>
    </row>
    <row r="116" spans="2:8" ht="15.75" customHeight="1" x14ac:dyDescent="0.3">
      <c r="B116" s="29">
        <v>7</v>
      </c>
      <c r="C116" s="27" t="s">
        <v>24</v>
      </c>
      <c r="D116" s="30"/>
      <c r="E116" s="28"/>
      <c r="F116" s="28"/>
      <c r="G116" s="28">
        <v>2.05301</v>
      </c>
      <c r="H116" s="28"/>
    </row>
    <row r="117" spans="2:8" ht="15.75" customHeight="1" x14ac:dyDescent="0.3">
      <c r="B117" s="29">
        <v>8</v>
      </c>
      <c r="C117" s="27" t="s">
        <v>91</v>
      </c>
      <c r="D117" s="30"/>
      <c r="E117" s="28"/>
      <c r="F117" s="28"/>
      <c r="G117" s="28">
        <v>1562.47874</v>
      </c>
      <c r="H117" s="28"/>
    </row>
    <row r="118" spans="2:8" ht="15.75" customHeight="1" x14ac:dyDescent="0.3">
      <c r="B118" s="27"/>
      <c r="C118" s="27"/>
      <c r="D118" s="28"/>
      <c r="E118" s="28"/>
      <c r="F118" s="28"/>
      <c r="G118" s="28"/>
      <c r="H118" s="28"/>
    </row>
    <row r="119" spans="2:8" ht="15.75" customHeight="1" x14ac:dyDescent="0.3">
      <c r="B119" s="43" t="s">
        <v>137</v>
      </c>
      <c r="C119" s="44"/>
      <c r="D119" s="28"/>
      <c r="E119" s="28"/>
      <c r="F119" s="28"/>
      <c r="G119" s="28"/>
      <c r="H119" s="28"/>
    </row>
    <row r="120" spans="2:8" ht="15.75" customHeight="1" x14ac:dyDescent="0.3">
      <c r="B120" s="29">
        <v>1</v>
      </c>
      <c r="C120" s="27" t="s">
        <v>26</v>
      </c>
      <c r="D120" s="30"/>
      <c r="E120" s="28"/>
      <c r="F120" s="28"/>
      <c r="G120" s="28"/>
      <c r="H120" s="28">
        <v>18.536250299999999</v>
      </c>
    </row>
    <row r="121" spans="2:8" ht="15.75" customHeight="1" x14ac:dyDescent="0.3">
      <c r="B121" s="29">
        <v>2</v>
      </c>
      <c r="C121" s="27" t="s">
        <v>27</v>
      </c>
      <c r="D121" s="30"/>
      <c r="E121" s="28"/>
      <c r="F121" s="28"/>
      <c r="G121" s="28"/>
      <c r="H121" s="28">
        <v>33.509321800000002</v>
      </c>
    </row>
    <row r="122" spans="2:8" ht="15.75" customHeight="1" x14ac:dyDescent="0.3">
      <c r="B122" s="29">
        <v>3</v>
      </c>
      <c r="C122" s="27" t="s">
        <v>28</v>
      </c>
      <c r="D122" s="30"/>
      <c r="E122" s="28"/>
      <c r="F122" s="31"/>
      <c r="G122" s="28">
        <v>302.08837999999997</v>
      </c>
      <c r="H122" s="30"/>
    </row>
    <row r="123" spans="2:8" ht="15.75" customHeight="1" x14ac:dyDescent="0.3">
      <c r="B123" s="29">
        <v>4</v>
      </c>
      <c r="C123" s="27" t="s">
        <v>29</v>
      </c>
      <c r="D123" s="30"/>
      <c r="E123" s="28"/>
      <c r="F123" s="28"/>
      <c r="G123" s="28"/>
      <c r="H123" s="28">
        <v>68.409270000000006</v>
      </c>
    </row>
    <row r="124" spans="2:8" ht="15.75" customHeight="1" x14ac:dyDescent="0.3">
      <c r="B124" s="29">
        <v>5</v>
      </c>
      <c r="C124" s="27" t="s">
        <v>30</v>
      </c>
      <c r="D124" s="30"/>
      <c r="E124" s="28"/>
      <c r="F124" s="28"/>
      <c r="G124" s="28"/>
      <c r="H124" s="28">
        <v>22.663879999999999</v>
      </c>
    </row>
    <row r="125" spans="2:8" ht="15.75" customHeight="1" x14ac:dyDescent="0.3">
      <c r="B125" s="29">
        <v>6</v>
      </c>
      <c r="C125" s="27" t="s">
        <v>31</v>
      </c>
      <c r="D125" s="30"/>
      <c r="E125" s="28"/>
      <c r="F125" s="28"/>
      <c r="G125" s="28"/>
      <c r="H125" s="28">
        <v>2.0783999999999998</v>
      </c>
    </row>
    <row r="126" spans="2:8" ht="15.75" customHeight="1" x14ac:dyDescent="0.3">
      <c r="B126" s="29">
        <v>7</v>
      </c>
      <c r="C126" s="27" t="s">
        <v>32</v>
      </c>
      <c r="D126" s="30"/>
      <c r="E126" s="28"/>
      <c r="F126" s="28"/>
      <c r="G126" s="28"/>
      <c r="H126" s="28">
        <v>24.797151800000002</v>
      </c>
    </row>
    <row r="127" spans="2:8" ht="15.75" customHeight="1" x14ac:dyDescent="0.3">
      <c r="B127" s="29">
        <v>8</v>
      </c>
      <c r="C127" s="27" t="s">
        <v>155</v>
      </c>
      <c r="D127" s="30"/>
      <c r="E127" s="28"/>
      <c r="F127" s="28"/>
      <c r="G127" s="28"/>
      <c r="H127" s="28">
        <v>72.39</v>
      </c>
    </row>
    <row r="128" spans="2:8" ht="15.75" customHeight="1" x14ac:dyDescent="0.3">
      <c r="B128" s="29">
        <v>9</v>
      </c>
      <c r="C128" s="27" t="s">
        <v>147</v>
      </c>
      <c r="D128" s="30"/>
      <c r="E128" s="28"/>
      <c r="F128" s="28"/>
      <c r="G128" s="28"/>
      <c r="H128" s="28">
        <v>6.6366565000000008</v>
      </c>
    </row>
    <row r="129" spans="2:8" ht="15.75" customHeight="1" x14ac:dyDescent="0.3">
      <c r="B129" s="29">
        <v>10</v>
      </c>
      <c r="C129" s="27" t="s">
        <v>34</v>
      </c>
      <c r="D129" s="30"/>
      <c r="E129" s="28"/>
      <c r="F129" s="28"/>
      <c r="G129" s="28"/>
      <c r="H129" s="28">
        <v>0.27</v>
      </c>
    </row>
    <row r="130" spans="2:8" ht="15.75" customHeight="1" x14ac:dyDescent="0.3">
      <c r="B130" s="29">
        <v>11</v>
      </c>
      <c r="C130" s="27" t="s">
        <v>35</v>
      </c>
      <c r="D130" s="30"/>
      <c r="E130" s="28"/>
      <c r="F130" s="28"/>
      <c r="G130" s="28"/>
      <c r="H130" s="28">
        <v>0.19664999999999999</v>
      </c>
    </row>
    <row r="131" spans="2:8" ht="15.75" customHeight="1" x14ac:dyDescent="0.3">
      <c r="B131" s="29">
        <v>12</v>
      </c>
      <c r="C131" s="27" t="s">
        <v>36</v>
      </c>
      <c r="D131" s="30"/>
      <c r="E131" s="28"/>
      <c r="F131" s="28"/>
      <c r="G131" s="28"/>
      <c r="H131" s="28">
        <v>31.095739999999999</v>
      </c>
    </row>
    <row r="132" spans="2:8" ht="15.75" customHeight="1" x14ac:dyDescent="0.3">
      <c r="B132" s="29">
        <v>13</v>
      </c>
      <c r="C132" s="27" t="s">
        <v>37</v>
      </c>
      <c r="D132" s="30"/>
      <c r="E132" s="28"/>
      <c r="F132" s="28"/>
      <c r="G132" s="28"/>
      <c r="H132" s="28">
        <v>3.5279999999999999E-2</v>
      </c>
    </row>
    <row r="133" spans="2:8" ht="15.75" customHeight="1" x14ac:dyDescent="0.3">
      <c r="B133" s="29">
        <v>14</v>
      </c>
      <c r="C133" s="27" t="s">
        <v>39</v>
      </c>
      <c r="D133" s="30"/>
      <c r="E133" s="28"/>
      <c r="F133" s="28"/>
      <c r="G133" s="28"/>
      <c r="H133" s="28">
        <v>6.4238795</v>
      </c>
    </row>
    <row r="134" spans="2:8" ht="15.75" customHeight="1" x14ac:dyDescent="0.3">
      <c r="B134" s="29">
        <v>15</v>
      </c>
      <c r="C134" s="27" t="s">
        <v>40</v>
      </c>
      <c r="D134" s="30"/>
      <c r="E134" s="28"/>
      <c r="F134" s="28"/>
      <c r="G134" s="28"/>
      <c r="H134" s="28">
        <v>1.1399999999999999</v>
      </c>
    </row>
    <row r="135" spans="2:8" ht="15.75" customHeight="1" x14ac:dyDescent="0.3">
      <c r="B135" s="29">
        <v>16</v>
      </c>
      <c r="C135" s="27" t="s">
        <v>41</v>
      </c>
      <c r="D135" s="30"/>
      <c r="E135" s="28"/>
      <c r="F135" s="28"/>
      <c r="G135" s="28"/>
      <c r="H135" s="28">
        <v>25.107340000000001</v>
      </c>
    </row>
    <row r="136" spans="2:8" ht="15.75" customHeight="1" x14ac:dyDescent="0.3">
      <c r="B136" s="29">
        <v>17</v>
      </c>
      <c r="C136" s="27" t="s">
        <v>156</v>
      </c>
      <c r="D136" s="30"/>
      <c r="E136" s="28"/>
      <c r="F136" s="28"/>
      <c r="G136" s="28"/>
      <c r="H136" s="28">
        <v>2330</v>
      </c>
    </row>
    <row r="137" spans="2:8" ht="15.75" customHeight="1" x14ac:dyDescent="0.3">
      <c r="B137" s="29">
        <v>18</v>
      </c>
      <c r="C137" s="27" t="s">
        <v>42</v>
      </c>
      <c r="D137" s="30"/>
      <c r="E137" s="28"/>
      <c r="F137" s="28"/>
      <c r="G137" s="28"/>
      <c r="H137" s="28">
        <v>16.236730000000001</v>
      </c>
    </row>
    <row r="138" spans="2:8" ht="15.75" customHeight="1" x14ac:dyDescent="0.3">
      <c r="B138" s="29">
        <v>19</v>
      </c>
      <c r="C138" s="27" t="s">
        <v>43</v>
      </c>
      <c r="D138" s="30"/>
      <c r="E138" s="28"/>
      <c r="F138" s="28"/>
      <c r="G138" s="28"/>
      <c r="H138" s="28">
        <v>0.31408000000000003</v>
      </c>
    </row>
    <row r="139" spans="2:8" ht="15.75" customHeight="1" x14ac:dyDescent="0.3">
      <c r="B139" s="29">
        <v>20</v>
      </c>
      <c r="C139" s="27" t="s">
        <v>92</v>
      </c>
      <c r="D139" s="30"/>
      <c r="E139" s="28"/>
      <c r="F139" s="28"/>
      <c r="G139" s="28"/>
      <c r="H139" s="28">
        <v>300</v>
      </c>
    </row>
    <row r="140" spans="2:8" ht="15.75" customHeight="1" x14ac:dyDescent="0.3">
      <c r="B140" s="29">
        <v>21</v>
      </c>
      <c r="C140" s="27" t="s">
        <v>45</v>
      </c>
      <c r="D140" s="30"/>
      <c r="E140" s="28"/>
      <c r="F140" s="28"/>
      <c r="G140" s="28"/>
      <c r="H140" s="28">
        <v>7.5683800000000003</v>
      </c>
    </row>
    <row r="141" spans="2:8" ht="15.75" customHeight="1" x14ac:dyDescent="0.3">
      <c r="B141" s="29">
        <v>22</v>
      </c>
      <c r="C141" s="27" t="s">
        <v>148</v>
      </c>
      <c r="D141" s="30"/>
      <c r="E141" s="28"/>
      <c r="F141" s="28"/>
      <c r="G141" s="28"/>
      <c r="H141" s="28">
        <v>13.099</v>
      </c>
    </row>
    <row r="142" spans="2:8" ht="15.75" customHeight="1" x14ac:dyDescent="0.3">
      <c r="B142" s="29">
        <v>23</v>
      </c>
      <c r="C142" s="27" t="s">
        <v>94</v>
      </c>
      <c r="D142" s="30"/>
      <c r="E142" s="28">
        <v>6.05985</v>
      </c>
      <c r="F142" s="28"/>
      <c r="G142" s="28"/>
      <c r="H142" s="28">
        <v>6.05985</v>
      </c>
    </row>
    <row r="143" spans="2:8" ht="15.75" customHeight="1" x14ac:dyDescent="0.3">
      <c r="B143" s="29">
        <v>24</v>
      </c>
      <c r="C143" s="27" t="s">
        <v>110</v>
      </c>
      <c r="D143" s="30"/>
      <c r="E143" s="28"/>
      <c r="F143" s="28">
        <v>142.5412087</v>
      </c>
      <c r="G143" s="28"/>
      <c r="H143" s="28">
        <v>142.5412087</v>
      </c>
    </row>
    <row r="144" spans="2:8" ht="15.75" customHeight="1" x14ac:dyDescent="0.3">
      <c r="B144" s="27"/>
      <c r="C144" s="27"/>
      <c r="D144" s="30"/>
      <c r="E144" s="28"/>
      <c r="F144" s="28"/>
      <c r="G144" s="28"/>
      <c r="H144" s="28"/>
    </row>
    <row r="145" spans="2:9" ht="15.75" customHeight="1" x14ac:dyDescent="0.3">
      <c r="B145" s="43" t="s">
        <v>138</v>
      </c>
      <c r="C145" s="44"/>
      <c r="D145" s="30"/>
      <c r="E145" s="28"/>
      <c r="F145" s="28"/>
      <c r="G145" s="28"/>
      <c r="H145" s="28"/>
    </row>
    <row r="146" spans="2:9" ht="15.75" customHeight="1" x14ac:dyDescent="0.3">
      <c r="B146" s="29">
        <v>1</v>
      </c>
      <c r="C146" s="27" t="s">
        <v>47</v>
      </c>
      <c r="D146" s="30"/>
      <c r="E146" s="28"/>
      <c r="F146" s="28"/>
      <c r="G146" s="28"/>
      <c r="H146" s="28">
        <v>186.12993</v>
      </c>
    </row>
    <row r="147" spans="2:9" ht="15.75" customHeight="1" x14ac:dyDescent="0.3">
      <c r="B147" s="29">
        <v>2</v>
      </c>
      <c r="C147" s="27" t="s">
        <v>48</v>
      </c>
      <c r="D147" s="30"/>
      <c r="E147" s="28"/>
      <c r="F147" s="28"/>
      <c r="G147" s="28"/>
      <c r="H147" s="28">
        <v>32.806190000000001</v>
      </c>
    </row>
    <row r="148" spans="2:9" ht="15.75" customHeight="1" x14ac:dyDescent="0.3">
      <c r="B148" s="29">
        <v>3</v>
      </c>
      <c r="C148" s="27" t="s">
        <v>49</v>
      </c>
      <c r="D148" s="30"/>
      <c r="E148" s="28"/>
      <c r="F148" s="28"/>
      <c r="G148" s="28"/>
      <c r="H148" s="28">
        <v>4.3406082000000001</v>
      </c>
    </row>
    <row r="149" spans="2:9" ht="15.75" customHeight="1" x14ac:dyDescent="0.3">
      <c r="B149" s="29">
        <v>4</v>
      </c>
      <c r="C149" s="27" t="s">
        <v>50</v>
      </c>
      <c r="D149" s="30"/>
      <c r="E149" s="28"/>
      <c r="F149" s="28"/>
      <c r="G149" s="28"/>
      <c r="H149" s="28">
        <v>10.62</v>
      </c>
      <c r="I149" s="15"/>
    </row>
    <row r="150" spans="2:9" ht="15.75" customHeight="1" x14ac:dyDescent="0.3">
      <c r="B150" s="29">
        <v>5</v>
      </c>
      <c r="C150" s="27" t="s">
        <v>51</v>
      </c>
      <c r="D150" s="30"/>
      <c r="E150" s="28"/>
      <c r="F150" s="28"/>
      <c r="G150" s="28"/>
      <c r="H150" s="28">
        <v>51</v>
      </c>
      <c r="I150" s="15"/>
    </row>
    <row r="151" spans="2:9" ht="15.75" customHeight="1" x14ac:dyDescent="0.3">
      <c r="B151" s="29">
        <v>6</v>
      </c>
      <c r="C151" s="27" t="s">
        <v>52</v>
      </c>
      <c r="D151" s="30"/>
      <c r="E151" s="28"/>
      <c r="F151" s="28"/>
      <c r="G151" s="28"/>
      <c r="H151" s="28">
        <v>57.169784200000002</v>
      </c>
    </row>
    <row r="152" spans="2:9" ht="15.75" customHeight="1" x14ac:dyDescent="0.3">
      <c r="B152" s="29">
        <v>7</v>
      </c>
      <c r="C152" s="27" t="s">
        <v>53</v>
      </c>
      <c r="D152" s="30"/>
      <c r="E152" s="28"/>
      <c r="F152" s="28"/>
      <c r="G152" s="28"/>
      <c r="H152" s="28">
        <v>22.177228799999998</v>
      </c>
    </row>
    <row r="153" spans="2:9" ht="15.75" customHeight="1" x14ac:dyDescent="0.3">
      <c r="B153" s="29">
        <v>8</v>
      </c>
      <c r="C153" s="27" t="s">
        <v>54</v>
      </c>
      <c r="D153" s="30"/>
      <c r="E153" s="28"/>
      <c r="F153" s="28"/>
      <c r="G153" s="28"/>
      <c r="H153" s="28">
        <v>12.6645874</v>
      </c>
    </row>
    <row r="154" spans="2:9" ht="15.75" customHeight="1" x14ac:dyDescent="0.3">
      <c r="B154" s="29">
        <v>9</v>
      </c>
      <c r="C154" s="27" t="s">
        <v>55</v>
      </c>
      <c r="D154" s="30"/>
      <c r="E154" s="28"/>
      <c r="F154" s="28"/>
      <c r="G154" s="28"/>
      <c r="H154" s="28">
        <v>5.9</v>
      </c>
    </row>
    <row r="155" spans="2:9" ht="15.75" customHeight="1" x14ac:dyDescent="0.3">
      <c r="B155" s="29">
        <v>10</v>
      </c>
      <c r="C155" s="27" t="s">
        <v>56</v>
      </c>
      <c r="D155" s="30"/>
      <c r="E155" s="28"/>
      <c r="F155" s="28"/>
      <c r="G155" s="28"/>
      <c r="H155" s="28">
        <v>8.2363999999999997</v>
      </c>
    </row>
    <row r="156" spans="2:9" ht="15.75" customHeight="1" x14ac:dyDescent="0.3">
      <c r="B156" s="29">
        <v>11</v>
      </c>
      <c r="C156" s="27" t="s">
        <v>57</v>
      </c>
      <c r="D156" s="30"/>
      <c r="E156" s="28"/>
      <c r="F156" s="28"/>
      <c r="G156" s="28"/>
      <c r="H156" s="28">
        <v>32.152799999999999</v>
      </c>
    </row>
    <row r="157" spans="2:9" ht="15.75" customHeight="1" x14ac:dyDescent="0.3">
      <c r="B157" s="29">
        <v>12</v>
      </c>
      <c r="C157" s="27" t="s">
        <v>58</v>
      </c>
      <c r="D157" s="30"/>
      <c r="E157" s="28"/>
      <c r="F157" s="28"/>
      <c r="G157" s="28"/>
      <c r="H157" s="28">
        <v>536.67122309999991</v>
      </c>
    </row>
    <row r="158" spans="2:9" ht="15.75" customHeight="1" x14ac:dyDescent="0.3">
      <c r="B158" s="29">
        <v>13</v>
      </c>
      <c r="C158" s="27" t="s">
        <v>59</v>
      </c>
      <c r="D158" s="30"/>
      <c r="E158" s="28"/>
      <c r="F158" s="28">
        <v>4.8127199999999997</v>
      </c>
      <c r="G158" s="28"/>
      <c r="H158" s="28">
        <v>4.8127199999999997</v>
      </c>
    </row>
    <row r="159" spans="2:9" ht="15.75" customHeight="1" x14ac:dyDescent="0.3">
      <c r="B159" s="29">
        <v>14</v>
      </c>
      <c r="C159" s="27" t="s">
        <v>60</v>
      </c>
      <c r="D159" s="30"/>
      <c r="E159" s="28"/>
      <c r="F159" s="28"/>
      <c r="G159" s="28"/>
      <c r="H159" s="28">
        <v>119.53904789999999</v>
      </c>
    </row>
    <row r="160" spans="2:9" ht="15.75" customHeight="1" x14ac:dyDescent="0.3">
      <c r="B160" s="29">
        <v>15</v>
      </c>
      <c r="C160" s="27" t="s">
        <v>61</v>
      </c>
      <c r="D160" s="30"/>
      <c r="E160" s="28"/>
      <c r="F160" s="28"/>
      <c r="G160" s="28"/>
      <c r="H160" s="28">
        <v>0.73451420000000001</v>
      </c>
    </row>
    <row r="161" spans="2:8" ht="15.75" customHeight="1" x14ac:dyDescent="0.3">
      <c r="B161" s="29">
        <v>16</v>
      </c>
      <c r="C161" s="27" t="s">
        <v>62</v>
      </c>
      <c r="D161" s="30"/>
      <c r="E161" s="28"/>
      <c r="F161" s="28"/>
      <c r="G161" s="28"/>
      <c r="H161" s="28">
        <v>3.2863000000000002</v>
      </c>
    </row>
    <row r="162" spans="2:8" ht="15.75" customHeight="1" x14ac:dyDescent="0.3">
      <c r="B162" s="29">
        <v>17</v>
      </c>
      <c r="C162" s="27" t="s">
        <v>126</v>
      </c>
      <c r="D162" s="30"/>
      <c r="E162" s="28"/>
      <c r="F162" s="28">
        <v>59.020905300000003</v>
      </c>
      <c r="G162" s="28"/>
      <c r="H162" s="28">
        <v>59.020905300000003</v>
      </c>
    </row>
    <row r="163" spans="2:8" ht="15.75" customHeight="1" x14ac:dyDescent="0.3">
      <c r="B163" s="29">
        <v>18</v>
      </c>
      <c r="C163" s="27" t="s">
        <v>63</v>
      </c>
      <c r="D163" s="30"/>
      <c r="E163" s="28"/>
      <c r="F163" s="28">
        <v>3.0544600000000002</v>
      </c>
      <c r="G163" s="28"/>
      <c r="H163" s="28">
        <v>3.0544600000000002</v>
      </c>
    </row>
    <row r="164" spans="2:8" ht="15.75" customHeight="1" x14ac:dyDescent="0.3">
      <c r="B164" s="29">
        <v>19</v>
      </c>
      <c r="C164" s="27" t="s">
        <v>64</v>
      </c>
      <c r="D164" s="30"/>
      <c r="E164" s="28"/>
      <c r="F164" s="28"/>
      <c r="G164" s="28"/>
      <c r="H164" s="28">
        <v>9.43947</v>
      </c>
    </row>
    <row r="165" spans="2:8" ht="15.75" customHeight="1" x14ac:dyDescent="0.3">
      <c r="B165" s="29">
        <v>20</v>
      </c>
      <c r="C165" s="27" t="s">
        <v>95</v>
      </c>
      <c r="D165" s="30"/>
      <c r="E165" s="28"/>
      <c r="F165" s="28"/>
      <c r="G165" s="28"/>
      <c r="H165" s="28">
        <v>25.853159999999999</v>
      </c>
    </row>
    <row r="166" spans="2:8" ht="15.75" customHeight="1" x14ac:dyDescent="0.3">
      <c r="B166" s="29">
        <v>21</v>
      </c>
      <c r="C166" s="27" t="s">
        <v>125</v>
      </c>
      <c r="D166" s="30"/>
      <c r="E166" s="28"/>
      <c r="F166" s="28">
        <v>12.17605</v>
      </c>
      <c r="G166" s="28"/>
      <c r="H166" s="28">
        <v>12.17605</v>
      </c>
    </row>
    <row r="167" spans="2:8" ht="15.75" customHeight="1" x14ac:dyDescent="0.3">
      <c r="B167" s="29">
        <v>22</v>
      </c>
      <c r="C167" s="27" t="s">
        <v>96</v>
      </c>
      <c r="D167" s="30"/>
      <c r="E167" s="28"/>
      <c r="F167" s="28"/>
      <c r="G167" s="28"/>
      <c r="H167" s="28">
        <v>18.002109999999998</v>
      </c>
    </row>
    <row r="168" spans="2:8" ht="15.75" customHeight="1" x14ac:dyDescent="0.3">
      <c r="B168" s="27"/>
      <c r="C168" s="27"/>
      <c r="D168" s="30"/>
      <c r="E168" s="28"/>
      <c r="F168" s="28"/>
      <c r="G168" s="28"/>
      <c r="H168" s="28"/>
    </row>
    <row r="169" spans="2:8" ht="15.75" customHeight="1" x14ac:dyDescent="0.3">
      <c r="B169" s="43" t="s">
        <v>139</v>
      </c>
      <c r="C169" s="44"/>
      <c r="D169" s="30"/>
      <c r="E169" s="28"/>
      <c r="F169" s="28"/>
      <c r="G169" s="28"/>
      <c r="H169" s="28"/>
    </row>
    <row r="170" spans="2:8" ht="15.75" customHeight="1" x14ac:dyDescent="0.3">
      <c r="B170" s="29">
        <v>1</v>
      </c>
      <c r="C170" s="27" t="s">
        <v>66</v>
      </c>
      <c r="D170" s="30"/>
      <c r="E170" s="28"/>
      <c r="F170" s="28"/>
      <c r="G170" s="28"/>
      <c r="H170" s="28"/>
    </row>
    <row r="171" spans="2:8" ht="15.75" customHeight="1" x14ac:dyDescent="0.3">
      <c r="B171" s="29" t="s">
        <v>97</v>
      </c>
      <c r="C171" s="27" t="s">
        <v>127</v>
      </c>
      <c r="D171" s="30"/>
      <c r="E171" s="28"/>
      <c r="F171" s="28">
        <v>37.42</v>
      </c>
      <c r="G171" s="28"/>
      <c r="H171" s="28">
        <v>37.42</v>
      </c>
    </row>
    <row r="172" spans="2:8" ht="15.75" customHeight="1" x14ac:dyDescent="0.3">
      <c r="B172" s="27"/>
      <c r="C172" s="27"/>
      <c r="D172" s="30"/>
      <c r="E172" s="28"/>
      <c r="F172" s="28"/>
      <c r="G172" s="28"/>
      <c r="H172" s="28"/>
    </row>
    <row r="173" spans="2:8" ht="15.75" customHeight="1" x14ac:dyDescent="0.3">
      <c r="B173" s="29">
        <v>2</v>
      </c>
      <c r="C173" s="27" t="s">
        <v>98</v>
      </c>
      <c r="D173" s="30"/>
      <c r="E173" s="28"/>
      <c r="F173" s="28"/>
      <c r="G173" s="28"/>
      <c r="H173" s="28"/>
    </row>
    <row r="174" spans="2:8" ht="15.75" customHeight="1" x14ac:dyDescent="0.3">
      <c r="B174" s="29" t="s">
        <v>97</v>
      </c>
      <c r="C174" s="27" t="s">
        <v>67</v>
      </c>
      <c r="D174" s="30"/>
      <c r="E174" s="28"/>
      <c r="F174" s="28"/>
      <c r="G174" s="28"/>
      <c r="H174" s="28">
        <v>42.541785099999998</v>
      </c>
    </row>
    <row r="175" spans="2:8" ht="15.75" customHeight="1" x14ac:dyDescent="0.3">
      <c r="B175" s="27"/>
      <c r="C175" s="27"/>
      <c r="D175" s="30"/>
      <c r="E175" s="28"/>
      <c r="F175" s="28"/>
      <c r="G175" s="28"/>
      <c r="H175" s="28"/>
    </row>
    <row r="176" spans="2:8" ht="15.75" customHeight="1" x14ac:dyDescent="0.3">
      <c r="B176" s="43" t="s">
        <v>140</v>
      </c>
      <c r="C176" s="45"/>
      <c r="D176" s="30"/>
      <c r="E176" s="28"/>
      <c r="F176" s="28"/>
      <c r="G176" s="28"/>
      <c r="H176" s="28"/>
    </row>
    <row r="177" spans="2:8" ht="15.75" customHeight="1" x14ac:dyDescent="0.3">
      <c r="B177" s="29">
        <v>1</v>
      </c>
      <c r="C177" s="27" t="s">
        <v>69</v>
      </c>
      <c r="D177" s="30"/>
      <c r="E177" s="28"/>
      <c r="F177" s="28">
        <v>83.063569999999999</v>
      </c>
      <c r="G177" s="28"/>
      <c r="H177" s="28">
        <v>83.063569999999999</v>
      </c>
    </row>
    <row r="178" spans="2:8" ht="15.75" customHeight="1" x14ac:dyDescent="0.3">
      <c r="B178" s="29">
        <v>2</v>
      </c>
      <c r="C178" s="27" t="s">
        <v>70</v>
      </c>
      <c r="D178" s="30"/>
      <c r="E178" s="28"/>
      <c r="F178" s="28">
        <v>3.9288699999999999</v>
      </c>
      <c r="G178" s="28"/>
      <c r="H178" s="28">
        <v>3.9288699999999999</v>
      </c>
    </row>
    <row r="179" spans="2:8" ht="15.75" customHeight="1" x14ac:dyDescent="0.3">
      <c r="B179" s="29">
        <v>3</v>
      </c>
      <c r="C179" s="27" t="s">
        <v>71</v>
      </c>
      <c r="D179" s="30"/>
      <c r="E179" s="28"/>
      <c r="F179" s="28">
        <v>18.743670000000002</v>
      </c>
      <c r="G179" s="28"/>
      <c r="H179" s="28">
        <v>18.743670000000002</v>
      </c>
    </row>
    <row r="180" spans="2:8" ht="15.75" customHeight="1" x14ac:dyDescent="0.3">
      <c r="B180" s="29">
        <v>4</v>
      </c>
      <c r="C180" s="27" t="s">
        <v>72</v>
      </c>
      <c r="D180" s="30"/>
      <c r="E180" s="28"/>
      <c r="F180" s="28">
        <v>5.2653999999999996</v>
      </c>
      <c r="G180" s="28"/>
      <c r="H180" s="28">
        <v>5.2653999999999996</v>
      </c>
    </row>
    <row r="181" spans="2:8" ht="15.75" customHeight="1" x14ac:dyDescent="0.3">
      <c r="B181" s="29">
        <v>5</v>
      </c>
      <c r="C181" s="27" t="s">
        <v>99</v>
      </c>
      <c r="D181" s="30"/>
      <c r="E181" s="28"/>
      <c r="F181" s="28">
        <v>121.33771</v>
      </c>
      <c r="G181" s="28"/>
      <c r="H181" s="28">
        <v>121.33771</v>
      </c>
    </row>
    <row r="182" spans="2:8" ht="15.75" customHeight="1" x14ac:dyDescent="0.3">
      <c r="B182" s="29">
        <v>6</v>
      </c>
      <c r="C182" s="27" t="s">
        <v>73</v>
      </c>
      <c r="D182" s="30"/>
      <c r="E182" s="28"/>
      <c r="F182" s="28">
        <v>21.171172000000002</v>
      </c>
      <c r="G182" s="28"/>
      <c r="H182" s="28">
        <v>21.171172000000002</v>
      </c>
    </row>
    <row r="183" spans="2:8" ht="15.75" customHeight="1" x14ac:dyDescent="0.3">
      <c r="B183" s="29">
        <v>7</v>
      </c>
      <c r="C183" s="27" t="s">
        <v>128</v>
      </c>
      <c r="D183" s="30"/>
      <c r="E183" s="28"/>
      <c r="F183" s="28">
        <v>176.37</v>
      </c>
      <c r="G183" s="28"/>
      <c r="H183" s="28">
        <v>176.37</v>
      </c>
    </row>
    <row r="184" spans="2:8" ht="15.75" customHeight="1" x14ac:dyDescent="0.3">
      <c r="B184" s="29">
        <v>8</v>
      </c>
      <c r="C184" s="27" t="s">
        <v>74</v>
      </c>
      <c r="D184" s="30"/>
      <c r="E184" s="28"/>
      <c r="F184" s="28">
        <v>3.7602000000000002</v>
      </c>
      <c r="G184" s="28"/>
      <c r="H184" s="28">
        <v>3.7602000000000002</v>
      </c>
    </row>
    <row r="185" spans="2:8" ht="15.75" customHeight="1" x14ac:dyDescent="0.3">
      <c r="B185" s="29">
        <v>9</v>
      </c>
      <c r="C185" s="27" t="s">
        <v>75</v>
      </c>
      <c r="D185" s="30"/>
      <c r="E185" s="28"/>
      <c r="F185" s="28">
        <v>19.40521</v>
      </c>
      <c r="G185" s="28"/>
      <c r="H185" s="28">
        <v>19.40521</v>
      </c>
    </row>
    <row r="186" spans="2:8" ht="15.75" customHeight="1" x14ac:dyDescent="0.3">
      <c r="B186" s="29">
        <v>10</v>
      </c>
      <c r="C186" s="27" t="s">
        <v>76</v>
      </c>
      <c r="D186" s="30"/>
      <c r="E186" s="28"/>
      <c r="F186" s="28">
        <v>1.8234300000000001</v>
      </c>
      <c r="G186" s="28"/>
      <c r="H186" s="28">
        <v>1.8234300000000001</v>
      </c>
    </row>
    <row r="187" spans="2:8" ht="15.75" customHeight="1" x14ac:dyDescent="0.3">
      <c r="B187" s="27"/>
      <c r="C187" s="27"/>
      <c r="D187" s="30"/>
      <c r="E187" s="28"/>
      <c r="F187" s="28"/>
      <c r="G187" s="28"/>
      <c r="H187" s="28"/>
    </row>
    <row r="188" spans="2:8" ht="15.75" customHeight="1" x14ac:dyDescent="0.3">
      <c r="B188" s="43" t="s">
        <v>141</v>
      </c>
      <c r="C188" s="45"/>
      <c r="D188" s="30"/>
      <c r="E188" s="28"/>
      <c r="F188" s="28"/>
      <c r="G188" s="28"/>
      <c r="H188" s="28"/>
    </row>
    <row r="189" spans="2:8" ht="15.75" customHeight="1" x14ac:dyDescent="0.3">
      <c r="B189" s="29">
        <v>1</v>
      </c>
      <c r="C189" s="27" t="s">
        <v>78</v>
      </c>
      <c r="D189" s="30"/>
      <c r="E189" s="28"/>
      <c r="F189" s="28"/>
      <c r="G189" s="28"/>
      <c r="H189" s="28">
        <v>393.58208359999998</v>
      </c>
    </row>
    <row r="190" spans="2:8" ht="15.75" customHeight="1" x14ac:dyDescent="0.3">
      <c r="B190" s="29">
        <v>2</v>
      </c>
      <c r="C190" s="27" t="s">
        <v>79</v>
      </c>
      <c r="D190" s="30"/>
      <c r="E190" s="28"/>
      <c r="F190" s="28"/>
      <c r="G190" s="28"/>
      <c r="H190" s="28">
        <v>37.3191512</v>
      </c>
    </row>
    <row r="191" spans="2:8" ht="15.75" customHeight="1" x14ac:dyDescent="0.3">
      <c r="B191" s="29">
        <v>3</v>
      </c>
      <c r="C191" s="27" t="s">
        <v>80</v>
      </c>
      <c r="D191" s="30"/>
      <c r="E191" s="28"/>
      <c r="F191" s="28"/>
      <c r="G191" s="28"/>
      <c r="H191" s="28">
        <v>1.4659380000000004</v>
      </c>
    </row>
    <row r="192" spans="2:8" ht="15.75" customHeight="1" x14ac:dyDescent="0.3">
      <c r="B192" s="29">
        <v>4</v>
      </c>
      <c r="C192" s="27" t="s">
        <v>81</v>
      </c>
      <c r="D192" s="30"/>
      <c r="E192" s="28"/>
      <c r="F192" s="28"/>
      <c r="G192" s="28"/>
      <c r="H192" s="28">
        <v>5.8257500000000002</v>
      </c>
    </row>
    <row r="193" spans="2:8" ht="15.75" customHeight="1" x14ac:dyDescent="0.3">
      <c r="B193" s="27"/>
      <c r="C193" s="27"/>
      <c r="D193" s="30"/>
      <c r="E193" s="28"/>
      <c r="F193" s="28"/>
      <c r="G193" s="28"/>
      <c r="H193" s="28"/>
    </row>
    <row r="194" spans="2:8" ht="15.75" customHeight="1" x14ac:dyDescent="0.3">
      <c r="B194" s="16" t="s">
        <v>83</v>
      </c>
      <c r="C194" s="17"/>
      <c r="D194" s="28"/>
      <c r="E194" s="28"/>
      <c r="F194" s="28"/>
      <c r="G194" s="28"/>
      <c r="H194" s="28"/>
    </row>
    <row r="195" spans="2:8" ht="15.75" customHeight="1" x14ac:dyDescent="0.3">
      <c r="B195" s="23">
        <v>1</v>
      </c>
      <c r="C195" s="20" t="s">
        <v>84</v>
      </c>
      <c r="D195" s="28">
        <v>639.69786999999997</v>
      </c>
      <c r="E195" s="28"/>
      <c r="F195" s="28"/>
      <c r="G195" s="28"/>
      <c r="H195" s="28">
        <v>639.69786999999997</v>
      </c>
    </row>
    <row r="196" spans="2:8" ht="15.75" customHeight="1" x14ac:dyDescent="0.3">
      <c r="B196" s="23">
        <f>+B195+1</f>
        <v>2</v>
      </c>
      <c r="C196" s="20" t="s">
        <v>85</v>
      </c>
      <c r="D196" s="28">
        <v>31.462656200000001</v>
      </c>
      <c r="E196" s="28"/>
      <c r="F196" s="28"/>
      <c r="G196" s="28"/>
      <c r="H196" s="28">
        <v>31.462656200000001</v>
      </c>
    </row>
    <row r="197" spans="2:8" ht="15.75" customHeight="1" x14ac:dyDescent="0.3">
      <c r="B197" s="23">
        <f t="shared" ref="B197:B199" si="6">+B196+1</f>
        <v>3</v>
      </c>
      <c r="C197" s="20" t="s">
        <v>86</v>
      </c>
      <c r="D197" s="28">
        <v>193.30175</v>
      </c>
      <c r="E197" s="28"/>
      <c r="F197" s="28"/>
      <c r="G197" s="28"/>
      <c r="H197" s="28">
        <v>193.30175</v>
      </c>
    </row>
    <row r="198" spans="2:8" ht="15.75" customHeight="1" x14ac:dyDescent="0.3">
      <c r="B198" s="23">
        <f t="shared" si="6"/>
        <v>4</v>
      </c>
      <c r="C198" s="20" t="s">
        <v>87</v>
      </c>
      <c r="D198" s="28">
        <v>180.76795999999999</v>
      </c>
      <c r="E198" s="28"/>
      <c r="F198" s="28"/>
      <c r="G198" s="28"/>
      <c r="H198" s="28">
        <v>180.76795999999999</v>
      </c>
    </row>
    <row r="199" spans="2:8" ht="15.75" customHeight="1" x14ac:dyDescent="0.3">
      <c r="B199" s="23">
        <f t="shared" si="6"/>
        <v>5</v>
      </c>
      <c r="C199" s="20" t="s">
        <v>88</v>
      </c>
      <c r="D199" s="28"/>
      <c r="E199" s="28">
        <v>19.323049999999999</v>
      </c>
      <c r="F199" s="28"/>
      <c r="G199" s="28"/>
      <c r="H199" s="28">
        <v>19.323049999999999</v>
      </c>
    </row>
    <row r="200" spans="2:8" ht="15.75" customHeight="1" x14ac:dyDescent="0.3">
      <c r="B200" s="24"/>
      <c r="C200" s="25" t="s">
        <v>119</v>
      </c>
      <c r="D200" s="26">
        <f>SUM(D109:D199)</f>
        <v>1045.2302361999998</v>
      </c>
      <c r="E200" s="26">
        <f>SUM(E109:E199)</f>
        <v>25.382899999999999</v>
      </c>
      <c r="F200" s="26">
        <f>SUM(F109:F199)</f>
        <v>713.89457600000014</v>
      </c>
      <c r="G200" s="26">
        <f>SUM(G109:G199)</f>
        <v>8224.9264969999986</v>
      </c>
      <c r="H200" s="26">
        <f>SUM(H109:H199)</f>
        <v>6382.4737838000019</v>
      </c>
    </row>
    <row r="201" spans="2:8" ht="15.75" customHeight="1" x14ac:dyDescent="0.3">
      <c r="B201" s="12"/>
      <c r="C201" s="13"/>
      <c r="D201" s="14"/>
      <c r="E201" s="14"/>
      <c r="F201" s="14"/>
      <c r="G201" s="14"/>
      <c r="H201" s="14"/>
    </row>
    <row r="202" spans="2:8" ht="15.75" customHeight="1" x14ac:dyDescent="0.3">
      <c r="B202" s="42" t="s">
        <v>100</v>
      </c>
      <c r="C202" s="39"/>
      <c r="D202" s="39"/>
      <c r="E202" s="39"/>
      <c r="F202" s="39"/>
      <c r="G202" s="39"/>
      <c r="H202" s="39"/>
    </row>
    <row r="203" spans="2:8" ht="86.4" x14ac:dyDescent="0.3">
      <c r="B203" s="8" t="s">
        <v>9</v>
      </c>
      <c r="C203" s="8" t="s">
        <v>10</v>
      </c>
      <c r="D203" s="8" t="s">
        <v>11</v>
      </c>
      <c r="E203" s="8" t="s">
        <v>12</v>
      </c>
      <c r="F203" s="8" t="s">
        <v>13</v>
      </c>
      <c r="G203" s="8" t="s">
        <v>14</v>
      </c>
      <c r="H203" s="8" t="s">
        <v>15</v>
      </c>
    </row>
    <row r="204" spans="2:8" ht="15.75" customHeight="1" x14ac:dyDescent="0.3">
      <c r="B204" s="20" t="s">
        <v>136</v>
      </c>
      <c r="C204" s="20"/>
      <c r="D204" s="32"/>
      <c r="E204" s="32"/>
      <c r="F204" s="32"/>
      <c r="G204" s="32"/>
      <c r="H204" s="22"/>
    </row>
    <row r="205" spans="2:8" ht="15.75" customHeight="1" x14ac:dyDescent="0.3">
      <c r="B205" s="19">
        <v>1</v>
      </c>
      <c r="C205" s="20" t="s">
        <v>18</v>
      </c>
      <c r="D205" s="33"/>
      <c r="E205" s="32"/>
      <c r="F205" s="32"/>
      <c r="G205" s="22">
        <v>4333.2391799999996</v>
      </c>
      <c r="H205" s="22"/>
    </row>
    <row r="206" spans="2:8" ht="15.75" customHeight="1" x14ac:dyDescent="0.3">
      <c r="B206" s="19">
        <f>+B205+1</f>
        <v>2</v>
      </c>
      <c r="C206" s="20" t="s">
        <v>19</v>
      </c>
      <c r="D206" s="33"/>
      <c r="E206" s="32"/>
      <c r="F206" s="32"/>
      <c r="G206" s="22">
        <v>2832.93849</v>
      </c>
      <c r="H206" s="22"/>
    </row>
    <row r="207" spans="2:8" ht="15.75" customHeight="1" x14ac:dyDescent="0.3">
      <c r="B207" s="19">
        <f t="shared" ref="B207:B211" si="7">+B206+1</f>
        <v>3</v>
      </c>
      <c r="C207" s="20" t="s">
        <v>20</v>
      </c>
      <c r="D207" s="33"/>
      <c r="E207" s="32"/>
      <c r="F207" s="32"/>
      <c r="G207" s="22">
        <v>167.54989</v>
      </c>
      <c r="H207" s="22"/>
    </row>
    <row r="208" spans="2:8" ht="15.75" customHeight="1" x14ac:dyDescent="0.3">
      <c r="B208" s="19">
        <f t="shared" si="7"/>
        <v>4</v>
      </c>
      <c r="C208" s="20" t="s">
        <v>21</v>
      </c>
      <c r="D208" s="33"/>
      <c r="E208" s="32"/>
      <c r="F208" s="32"/>
      <c r="G208" s="22">
        <v>6.71692</v>
      </c>
      <c r="H208" s="22"/>
    </row>
    <row r="209" spans="2:8" ht="15.75" customHeight="1" x14ac:dyDescent="0.3">
      <c r="B209" s="19">
        <f t="shared" si="7"/>
        <v>5</v>
      </c>
      <c r="C209" s="20" t="s">
        <v>22</v>
      </c>
      <c r="D209" s="33"/>
      <c r="E209" s="32"/>
      <c r="F209" s="32"/>
      <c r="G209" s="22">
        <v>38.06541</v>
      </c>
      <c r="H209" s="22"/>
    </row>
    <row r="210" spans="2:8" ht="15.75" customHeight="1" x14ac:dyDescent="0.3">
      <c r="B210" s="19">
        <f t="shared" si="7"/>
        <v>6</v>
      </c>
      <c r="C210" s="20" t="s">
        <v>23</v>
      </c>
      <c r="D210" s="33"/>
      <c r="E210" s="32"/>
      <c r="F210" s="32"/>
      <c r="G210" s="22">
        <v>55.261034600000002</v>
      </c>
      <c r="H210" s="22"/>
    </row>
    <row r="211" spans="2:8" ht="15.75" customHeight="1" x14ac:dyDescent="0.3">
      <c r="B211" s="19">
        <f t="shared" si="7"/>
        <v>7</v>
      </c>
      <c r="C211" s="20" t="s">
        <v>24</v>
      </c>
      <c r="D211" s="33"/>
      <c r="E211" s="32"/>
      <c r="F211" s="32"/>
      <c r="G211" s="22">
        <v>0.70774000000000004</v>
      </c>
      <c r="H211" s="22"/>
    </row>
    <row r="212" spans="2:8" ht="15.75" customHeight="1" x14ac:dyDescent="0.3">
      <c r="B212" s="19"/>
      <c r="C212" s="20"/>
      <c r="D212" s="32"/>
      <c r="E212" s="32"/>
      <c r="F212" s="32"/>
      <c r="G212" s="32"/>
      <c r="H212" s="22"/>
    </row>
    <row r="213" spans="2:8" ht="15.75" customHeight="1" x14ac:dyDescent="0.3">
      <c r="B213" s="20" t="s">
        <v>137</v>
      </c>
      <c r="C213" s="20"/>
      <c r="D213" s="32"/>
      <c r="E213" s="32"/>
      <c r="F213" s="32"/>
      <c r="G213" s="32"/>
      <c r="H213" s="22"/>
    </row>
    <row r="214" spans="2:8" ht="15.75" customHeight="1" x14ac:dyDescent="0.3">
      <c r="B214" s="19">
        <v>1</v>
      </c>
      <c r="C214" s="20" t="s">
        <v>26</v>
      </c>
      <c r="D214" s="33"/>
      <c r="E214" s="32"/>
      <c r="F214" s="22"/>
      <c r="G214" s="32"/>
      <c r="H214" s="22">
        <v>58.6624354</v>
      </c>
    </row>
    <row r="215" spans="2:8" ht="15.75" customHeight="1" x14ac:dyDescent="0.3">
      <c r="B215" s="19">
        <f>+B214+1</f>
        <v>2</v>
      </c>
      <c r="C215" s="20" t="s">
        <v>27</v>
      </c>
      <c r="D215" s="33"/>
      <c r="E215" s="32"/>
      <c r="F215" s="22"/>
      <c r="G215" s="32"/>
      <c r="H215" s="22">
        <v>42.183704200000001</v>
      </c>
    </row>
    <row r="216" spans="2:8" ht="15.75" customHeight="1" x14ac:dyDescent="0.3">
      <c r="B216" s="19">
        <f>+B215+1</f>
        <v>3</v>
      </c>
      <c r="C216" s="20" t="s">
        <v>28</v>
      </c>
      <c r="D216" s="33"/>
      <c r="E216" s="32"/>
      <c r="F216" s="22"/>
      <c r="G216" s="22">
        <v>473.52758999999998</v>
      </c>
      <c r="H216" s="22"/>
    </row>
    <row r="217" spans="2:8" ht="15.75" customHeight="1" x14ac:dyDescent="0.3">
      <c r="B217" s="19">
        <f t="shared" ref="B217:B242" si="8">+B216+1</f>
        <v>4</v>
      </c>
      <c r="C217" s="20" t="s">
        <v>29</v>
      </c>
      <c r="D217" s="33"/>
      <c r="E217" s="32"/>
      <c r="F217" s="22"/>
      <c r="G217" s="32"/>
      <c r="H217" s="22">
        <f>164.5161919</f>
        <v>164.5161919</v>
      </c>
    </row>
    <row r="218" spans="2:8" ht="15.75" customHeight="1" x14ac:dyDescent="0.3">
      <c r="B218" s="19">
        <f>+B217+1</f>
        <v>5</v>
      </c>
      <c r="C218" s="20" t="s">
        <v>30</v>
      </c>
      <c r="D218" s="33"/>
      <c r="E218" s="32"/>
      <c r="F218" s="22"/>
      <c r="G218" s="32"/>
      <c r="H218" s="22">
        <v>18.28783</v>
      </c>
    </row>
    <row r="219" spans="2:8" ht="15.75" customHeight="1" x14ac:dyDescent="0.3">
      <c r="B219" s="19">
        <f t="shared" si="8"/>
        <v>6</v>
      </c>
      <c r="C219" s="20" t="s">
        <v>31</v>
      </c>
      <c r="D219" s="33"/>
      <c r="E219" s="32"/>
      <c r="F219" s="22"/>
      <c r="G219" s="32"/>
      <c r="H219" s="22">
        <v>2.39818</v>
      </c>
    </row>
    <row r="220" spans="2:8" ht="15.75" customHeight="1" x14ac:dyDescent="0.3">
      <c r="B220" s="19">
        <f t="shared" si="8"/>
        <v>7</v>
      </c>
      <c r="C220" s="20" t="s">
        <v>32</v>
      </c>
      <c r="D220" s="33"/>
      <c r="E220" s="32"/>
      <c r="F220" s="22"/>
      <c r="G220" s="32"/>
      <c r="H220" s="22">
        <v>64.918220000000005</v>
      </c>
    </row>
    <row r="221" spans="2:8" ht="15.75" customHeight="1" x14ac:dyDescent="0.3">
      <c r="B221" s="19">
        <f t="shared" si="8"/>
        <v>8</v>
      </c>
      <c r="C221" s="20" t="s">
        <v>159</v>
      </c>
      <c r="D221" s="33"/>
      <c r="E221" s="32"/>
      <c r="F221" s="22"/>
      <c r="G221" s="32"/>
      <c r="H221" s="22">
        <v>154.13999999999999</v>
      </c>
    </row>
    <row r="222" spans="2:8" ht="15.75" customHeight="1" x14ac:dyDescent="0.3">
      <c r="B222" s="19">
        <f t="shared" si="8"/>
        <v>9</v>
      </c>
      <c r="C222" s="20" t="s">
        <v>120</v>
      </c>
      <c r="D222" s="33"/>
      <c r="E222" s="32"/>
      <c r="F222" s="22"/>
      <c r="G222" s="32"/>
      <c r="H222" s="22">
        <v>8.01</v>
      </c>
    </row>
    <row r="223" spans="2:8" ht="15.75" customHeight="1" x14ac:dyDescent="0.3">
      <c r="B223" s="19">
        <f t="shared" si="8"/>
        <v>10</v>
      </c>
      <c r="C223" s="20" t="s">
        <v>158</v>
      </c>
      <c r="D223" s="33"/>
      <c r="E223" s="32"/>
      <c r="F223" s="22"/>
      <c r="G223" s="32"/>
      <c r="H223" s="22">
        <v>346.02</v>
      </c>
    </row>
    <row r="224" spans="2:8" ht="15.75" customHeight="1" x14ac:dyDescent="0.3">
      <c r="B224" s="19">
        <f t="shared" si="8"/>
        <v>11</v>
      </c>
      <c r="C224" s="20" t="s">
        <v>147</v>
      </c>
      <c r="D224" s="33"/>
      <c r="E224" s="32"/>
      <c r="F224" s="22"/>
      <c r="G224" s="32"/>
      <c r="H224" s="22">
        <f>9.46785-H225</f>
        <v>8.8278499999999998</v>
      </c>
    </row>
    <row r="225" spans="2:8" ht="15" customHeight="1" x14ac:dyDescent="0.3">
      <c r="B225" s="19">
        <f>+B224+1</f>
        <v>12</v>
      </c>
      <c r="C225" s="20" t="s">
        <v>34</v>
      </c>
      <c r="D225" s="33"/>
      <c r="E225" s="32"/>
      <c r="F225" s="22"/>
      <c r="G225" s="32"/>
      <c r="H225" s="22">
        <v>0.64</v>
      </c>
    </row>
    <row r="226" spans="2:8" ht="15" customHeight="1" x14ac:dyDescent="0.3">
      <c r="B226" s="19">
        <f t="shared" si="8"/>
        <v>13</v>
      </c>
      <c r="C226" s="20" t="s">
        <v>35</v>
      </c>
      <c r="D226" s="33"/>
      <c r="E226" s="32"/>
      <c r="F226" s="22"/>
      <c r="G226" s="32"/>
      <c r="H226" s="22">
        <v>0.76227999999999996</v>
      </c>
    </row>
    <row r="227" spans="2:8" ht="15" customHeight="1" x14ac:dyDescent="0.3">
      <c r="B227" s="19">
        <f>+B226+1</f>
        <v>14</v>
      </c>
      <c r="C227" s="20" t="s">
        <v>36</v>
      </c>
      <c r="D227" s="33"/>
      <c r="E227" s="32"/>
      <c r="F227" s="22"/>
      <c r="G227" s="32"/>
      <c r="H227" s="22">
        <v>107.96868000000001</v>
      </c>
    </row>
    <row r="228" spans="2:8" ht="15" customHeight="1" x14ac:dyDescent="0.3">
      <c r="B228" s="19">
        <f t="shared" ref="B228:B230" si="9">+B227+1</f>
        <v>15</v>
      </c>
      <c r="C228" s="20" t="s">
        <v>149</v>
      </c>
      <c r="D228" s="33"/>
      <c r="E228" s="32"/>
      <c r="F228" s="22"/>
      <c r="G228" s="32"/>
      <c r="H228" s="22">
        <v>2.0251800000000002</v>
      </c>
    </row>
    <row r="229" spans="2:8" ht="15" customHeight="1" x14ac:dyDescent="0.3">
      <c r="B229" s="19">
        <f t="shared" si="9"/>
        <v>16</v>
      </c>
      <c r="C229" s="20" t="s">
        <v>37</v>
      </c>
      <c r="D229" s="33"/>
      <c r="E229" s="32"/>
      <c r="F229" s="22"/>
      <c r="G229" s="32"/>
      <c r="H229" s="22">
        <v>4.6834699999999998</v>
      </c>
    </row>
    <row r="230" spans="2:8" ht="15" customHeight="1" x14ac:dyDescent="0.3">
      <c r="B230" s="19">
        <f t="shared" si="9"/>
        <v>17</v>
      </c>
      <c r="C230" s="20" t="s">
        <v>39</v>
      </c>
      <c r="D230" s="33"/>
      <c r="E230" s="32"/>
      <c r="F230" s="22"/>
      <c r="G230" s="32"/>
      <c r="H230" s="22">
        <v>7.3542569999999996</v>
      </c>
    </row>
    <row r="231" spans="2:8" ht="15" customHeight="1" x14ac:dyDescent="0.3">
      <c r="B231" s="19">
        <f t="shared" si="8"/>
        <v>18</v>
      </c>
      <c r="C231" s="20" t="s">
        <v>101</v>
      </c>
      <c r="D231" s="33"/>
      <c r="E231" s="32"/>
      <c r="F231" s="22"/>
      <c r="G231" s="32"/>
      <c r="H231" s="22">
        <v>20.03</v>
      </c>
    </row>
    <row r="232" spans="2:8" ht="15" customHeight="1" x14ac:dyDescent="0.3">
      <c r="B232" s="19">
        <f>+B231+1</f>
        <v>19</v>
      </c>
      <c r="C232" s="20" t="s">
        <v>40</v>
      </c>
      <c r="D232" s="33"/>
      <c r="E232" s="32"/>
      <c r="F232" s="22"/>
      <c r="G232" s="32"/>
      <c r="H232" s="22">
        <v>4.19719</v>
      </c>
    </row>
    <row r="233" spans="2:8" ht="15" customHeight="1" x14ac:dyDescent="0.3">
      <c r="B233" s="19">
        <f t="shared" si="8"/>
        <v>20</v>
      </c>
      <c r="C233" s="20" t="s">
        <v>41</v>
      </c>
      <c r="D233" s="33"/>
      <c r="E233" s="32"/>
      <c r="F233" s="22"/>
      <c r="G233" s="32"/>
      <c r="H233" s="22">
        <v>84.600807599999996</v>
      </c>
    </row>
    <row r="234" spans="2:8" ht="15" customHeight="1" x14ac:dyDescent="0.3">
      <c r="B234" s="19">
        <f t="shared" si="8"/>
        <v>21</v>
      </c>
      <c r="C234" s="20" t="s">
        <v>156</v>
      </c>
      <c r="D234" s="33"/>
      <c r="E234" s="32"/>
      <c r="F234" s="22"/>
      <c r="G234" s="32"/>
      <c r="H234" s="22">
        <v>2811.6</v>
      </c>
    </row>
    <row r="235" spans="2:8" ht="15" customHeight="1" x14ac:dyDescent="0.3">
      <c r="B235" s="19">
        <f t="shared" si="8"/>
        <v>22</v>
      </c>
      <c r="C235" s="20" t="s">
        <v>42</v>
      </c>
      <c r="D235" s="33"/>
      <c r="E235" s="32"/>
      <c r="F235" s="22"/>
      <c r="G235" s="32"/>
      <c r="H235" s="22">
        <v>24.192329999999998</v>
      </c>
    </row>
    <row r="236" spans="2:8" ht="15" customHeight="1" x14ac:dyDescent="0.3">
      <c r="B236" s="19">
        <f t="shared" si="8"/>
        <v>23</v>
      </c>
      <c r="C236" s="20" t="s">
        <v>43</v>
      </c>
      <c r="D236" s="33"/>
      <c r="E236" s="32"/>
      <c r="F236" s="22"/>
      <c r="G236" s="32"/>
      <c r="H236" s="22">
        <v>1.0930800000000001</v>
      </c>
    </row>
    <row r="237" spans="2:8" ht="15" customHeight="1" x14ac:dyDescent="0.3">
      <c r="B237" s="19">
        <f t="shared" si="8"/>
        <v>24</v>
      </c>
      <c r="C237" s="20" t="s">
        <v>44</v>
      </c>
      <c r="D237" s="33"/>
      <c r="E237" s="32"/>
      <c r="F237" s="22"/>
      <c r="G237" s="32"/>
      <c r="H237" s="22">
        <v>28.753889999999998</v>
      </c>
    </row>
    <row r="238" spans="2:8" ht="15" customHeight="1" x14ac:dyDescent="0.3">
      <c r="B238" s="19">
        <f t="shared" si="8"/>
        <v>25</v>
      </c>
      <c r="C238" s="20" t="s">
        <v>45</v>
      </c>
      <c r="D238" s="33"/>
      <c r="E238" s="32"/>
      <c r="F238" s="22"/>
      <c r="G238" s="32"/>
      <c r="H238" s="22">
        <v>2.3367100000000001</v>
      </c>
    </row>
    <row r="239" spans="2:8" ht="15" customHeight="1" x14ac:dyDescent="0.3">
      <c r="B239" s="19">
        <f t="shared" si="8"/>
        <v>26</v>
      </c>
      <c r="C239" s="20" t="s">
        <v>102</v>
      </c>
      <c r="D239" s="33"/>
      <c r="E239" s="32"/>
      <c r="F239" s="22"/>
      <c r="G239" s="32"/>
      <c r="H239" s="22">
        <v>36.69</v>
      </c>
    </row>
    <row r="240" spans="2:8" ht="15" customHeight="1" x14ac:dyDescent="0.3">
      <c r="B240" s="19">
        <f t="shared" si="8"/>
        <v>27</v>
      </c>
      <c r="C240" s="20" t="s">
        <v>148</v>
      </c>
      <c r="D240" s="33"/>
      <c r="E240" s="32"/>
      <c r="F240" s="22"/>
      <c r="G240" s="32"/>
      <c r="H240" s="22">
        <v>19.743289999999998</v>
      </c>
    </row>
    <row r="241" spans="2:9" ht="15" customHeight="1" x14ac:dyDescent="0.3">
      <c r="B241" s="19">
        <f t="shared" si="8"/>
        <v>28</v>
      </c>
      <c r="C241" s="20" t="s">
        <v>94</v>
      </c>
      <c r="D241" s="33"/>
      <c r="E241" s="22">
        <v>40.829509999999999</v>
      </c>
      <c r="F241" s="22"/>
      <c r="G241" s="32"/>
      <c r="H241" s="22">
        <v>40.829509999999999</v>
      </c>
    </row>
    <row r="242" spans="2:9" ht="15" customHeight="1" x14ac:dyDescent="0.3">
      <c r="B242" s="19">
        <f t="shared" si="8"/>
        <v>29</v>
      </c>
      <c r="C242" s="20" t="s">
        <v>110</v>
      </c>
      <c r="D242" s="33"/>
      <c r="E242" s="32"/>
      <c r="F242" s="22">
        <v>204.15182999999999</v>
      </c>
      <c r="G242" s="32"/>
      <c r="H242" s="22">
        <v>204.15182999999999</v>
      </c>
    </row>
    <row r="243" spans="2:9" ht="15" customHeight="1" x14ac:dyDescent="0.3">
      <c r="B243" s="19"/>
      <c r="C243" s="20"/>
      <c r="D243" s="33"/>
      <c r="E243" s="32"/>
      <c r="F243" s="22"/>
      <c r="G243" s="32"/>
      <c r="H243" s="22"/>
    </row>
    <row r="244" spans="2:9" ht="15" customHeight="1" x14ac:dyDescent="0.3">
      <c r="B244" s="20" t="s">
        <v>138</v>
      </c>
      <c r="C244" s="20"/>
      <c r="D244" s="33"/>
      <c r="E244" s="32"/>
      <c r="F244" s="22"/>
      <c r="G244" s="32"/>
      <c r="H244" s="22"/>
    </row>
    <row r="245" spans="2:9" ht="15" customHeight="1" x14ac:dyDescent="0.3">
      <c r="B245" s="19">
        <v>1</v>
      </c>
      <c r="C245" s="20" t="s">
        <v>47</v>
      </c>
      <c r="D245" s="33"/>
      <c r="E245" s="32"/>
      <c r="F245" s="22"/>
      <c r="G245" s="32"/>
      <c r="H245" s="22">
        <v>284.86732000000001</v>
      </c>
    </row>
    <row r="246" spans="2:9" ht="15" customHeight="1" x14ac:dyDescent="0.3">
      <c r="B246" s="19">
        <f>+B245+1</f>
        <v>2</v>
      </c>
      <c r="C246" s="20" t="s">
        <v>48</v>
      </c>
      <c r="D246" s="33"/>
      <c r="E246" s="32"/>
      <c r="F246" s="22"/>
      <c r="G246" s="32"/>
      <c r="H246" s="22">
        <v>25.156179999999999</v>
      </c>
    </row>
    <row r="247" spans="2:9" ht="15" customHeight="1" x14ac:dyDescent="0.3">
      <c r="B247" s="19">
        <f t="shared" ref="B247:B256" si="10">+B246+1</f>
        <v>3</v>
      </c>
      <c r="C247" s="20" t="s">
        <v>49</v>
      </c>
      <c r="D247" s="33"/>
      <c r="E247" s="32"/>
      <c r="F247" s="22"/>
      <c r="G247" s="32"/>
      <c r="H247" s="22">
        <v>10.61309</v>
      </c>
    </row>
    <row r="248" spans="2:9" ht="15" customHeight="1" x14ac:dyDescent="0.3">
      <c r="B248" s="19">
        <f t="shared" si="10"/>
        <v>4</v>
      </c>
      <c r="C248" s="20" t="s">
        <v>50</v>
      </c>
      <c r="D248" s="33"/>
      <c r="E248" s="32"/>
      <c r="F248" s="22"/>
      <c r="G248" s="32"/>
      <c r="H248" s="22">
        <v>10.87</v>
      </c>
    </row>
    <row r="249" spans="2:9" ht="15" customHeight="1" x14ac:dyDescent="0.3">
      <c r="B249" s="19">
        <f t="shared" si="10"/>
        <v>5</v>
      </c>
      <c r="C249" s="20" t="s">
        <v>51</v>
      </c>
      <c r="D249" s="33"/>
      <c r="E249" s="32"/>
      <c r="F249" s="22"/>
      <c r="G249" s="32"/>
      <c r="H249" s="22">
        <v>62.47</v>
      </c>
      <c r="I249" s="15"/>
    </row>
    <row r="250" spans="2:9" ht="15" customHeight="1" x14ac:dyDescent="0.3">
      <c r="B250" s="19">
        <f t="shared" si="10"/>
        <v>6</v>
      </c>
      <c r="C250" s="20" t="s">
        <v>52</v>
      </c>
      <c r="D250" s="33"/>
      <c r="E250" s="32"/>
      <c r="F250" s="22"/>
      <c r="G250" s="32"/>
      <c r="H250" s="22">
        <v>113.6349642</v>
      </c>
      <c r="I250" s="15"/>
    </row>
    <row r="251" spans="2:9" ht="15" customHeight="1" x14ac:dyDescent="0.3">
      <c r="B251" s="19">
        <f t="shared" si="10"/>
        <v>7</v>
      </c>
      <c r="C251" s="20" t="s">
        <v>53</v>
      </c>
      <c r="D251" s="33"/>
      <c r="E251" s="32"/>
      <c r="F251" s="22"/>
      <c r="G251" s="32"/>
      <c r="H251" s="22">
        <v>61.950583799999997</v>
      </c>
    </row>
    <row r="252" spans="2:9" ht="15" customHeight="1" x14ac:dyDescent="0.3">
      <c r="B252" s="19">
        <f t="shared" si="10"/>
        <v>8</v>
      </c>
      <c r="C252" s="20" t="s">
        <v>54</v>
      </c>
      <c r="D252" s="33"/>
      <c r="E252" s="32"/>
      <c r="F252" s="22"/>
      <c r="G252" s="32"/>
      <c r="H252" s="22">
        <v>9.4257100000000005</v>
      </c>
    </row>
    <row r="253" spans="2:9" ht="15" customHeight="1" x14ac:dyDescent="0.3">
      <c r="B253" s="19">
        <f t="shared" si="10"/>
        <v>9</v>
      </c>
      <c r="C253" s="20" t="s">
        <v>55</v>
      </c>
      <c r="D253" s="33"/>
      <c r="E253" s="32"/>
      <c r="F253" s="22"/>
      <c r="G253" s="32"/>
      <c r="H253" s="22">
        <v>7.67</v>
      </c>
    </row>
    <row r="254" spans="2:9" ht="15" customHeight="1" x14ac:dyDescent="0.3">
      <c r="B254" s="19">
        <f t="shared" si="10"/>
        <v>10</v>
      </c>
      <c r="C254" s="20" t="s">
        <v>56</v>
      </c>
      <c r="D254" s="33"/>
      <c r="E254" s="32"/>
      <c r="F254" s="22"/>
      <c r="G254" s="32"/>
      <c r="H254" s="22">
        <v>8.23935</v>
      </c>
    </row>
    <row r="255" spans="2:9" ht="15" customHeight="1" x14ac:dyDescent="0.3">
      <c r="B255" s="19">
        <f t="shared" si="10"/>
        <v>11</v>
      </c>
      <c r="C255" s="20" t="s">
        <v>57</v>
      </c>
      <c r="D255" s="33"/>
      <c r="E255" s="32"/>
      <c r="F255" s="22"/>
      <c r="G255" s="32"/>
      <c r="H255" s="22">
        <v>39.888224399999999</v>
      </c>
    </row>
    <row r="256" spans="2:9" ht="15" customHeight="1" x14ac:dyDescent="0.3">
      <c r="B256" s="19">
        <f t="shared" si="10"/>
        <v>12</v>
      </c>
      <c r="C256" s="20" t="s">
        <v>58</v>
      </c>
      <c r="D256" s="33"/>
      <c r="E256" s="32"/>
      <c r="F256" s="22"/>
      <c r="G256" s="32"/>
      <c r="H256" s="22">
        <v>1002.9777607999997</v>
      </c>
    </row>
    <row r="257" spans="2:8" ht="15" customHeight="1" x14ac:dyDescent="0.3">
      <c r="B257" s="19">
        <f t="shared" ref="B257:B263" si="11">+B256+1</f>
        <v>13</v>
      </c>
      <c r="C257" s="20" t="s">
        <v>103</v>
      </c>
      <c r="D257" s="33"/>
      <c r="E257" s="32"/>
      <c r="F257" s="22"/>
      <c r="G257" s="32"/>
      <c r="H257" s="22">
        <v>7.1049199999999999</v>
      </c>
    </row>
    <row r="258" spans="2:8" ht="15" customHeight="1" x14ac:dyDescent="0.3">
      <c r="B258" s="19">
        <f t="shared" si="11"/>
        <v>14</v>
      </c>
      <c r="C258" s="20" t="s">
        <v>59</v>
      </c>
      <c r="D258" s="33"/>
      <c r="E258" s="32"/>
      <c r="F258" s="22">
        <v>3.5411700000000002</v>
      </c>
      <c r="G258" s="32"/>
      <c r="H258" s="22">
        <v>3.5411700000000002</v>
      </c>
    </row>
    <row r="259" spans="2:8" ht="15" customHeight="1" x14ac:dyDescent="0.3">
      <c r="B259" s="19">
        <f>+B258+1</f>
        <v>15</v>
      </c>
      <c r="C259" s="20" t="s">
        <v>60</v>
      </c>
      <c r="D259" s="33"/>
      <c r="E259" s="32"/>
      <c r="F259" s="22"/>
      <c r="G259" s="32"/>
      <c r="H259" s="22">
        <v>211.07133859999999</v>
      </c>
    </row>
    <row r="260" spans="2:8" ht="15" customHeight="1" x14ac:dyDescent="0.3">
      <c r="B260" s="19">
        <f>+B259+1</f>
        <v>16</v>
      </c>
      <c r="C260" s="20" t="s">
        <v>61</v>
      </c>
      <c r="D260" s="33"/>
      <c r="E260" s="32"/>
      <c r="F260" s="22"/>
      <c r="G260" s="32"/>
      <c r="H260" s="22">
        <f>5.18292</f>
        <v>5.1829200000000002</v>
      </c>
    </row>
    <row r="261" spans="2:8" ht="15" customHeight="1" x14ac:dyDescent="0.3">
      <c r="B261" s="19">
        <f>+B260+1</f>
        <v>17</v>
      </c>
      <c r="C261" s="20" t="s">
        <v>126</v>
      </c>
      <c r="D261" s="33"/>
      <c r="E261" s="32"/>
      <c r="F261" s="22">
        <v>74.966269999999994</v>
      </c>
      <c r="G261" s="32"/>
      <c r="H261" s="22">
        <v>74.966269999999994</v>
      </c>
    </row>
    <row r="262" spans="2:8" ht="15" customHeight="1" x14ac:dyDescent="0.3">
      <c r="B262" s="19">
        <f t="shared" si="11"/>
        <v>18</v>
      </c>
      <c r="C262" s="20" t="s">
        <v>63</v>
      </c>
      <c r="D262" s="33"/>
      <c r="E262" s="32"/>
      <c r="F262" s="22">
        <v>19.321539999999999</v>
      </c>
      <c r="G262" s="32"/>
      <c r="H262" s="22">
        <v>19.321539999999999</v>
      </c>
    </row>
    <row r="263" spans="2:8" ht="15" customHeight="1" x14ac:dyDescent="0.3">
      <c r="B263" s="19">
        <f t="shared" si="11"/>
        <v>19</v>
      </c>
      <c r="C263" s="20" t="s">
        <v>64</v>
      </c>
      <c r="D263" s="33"/>
      <c r="E263" s="32"/>
      <c r="F263" s="22"/>
      <c r="G263" s="32"/>
      <c r="H263" s="22">
        <v>9.3711000000000002</v>
      </c>
    </row>
    <row r="264" spans="2:8" ht="15" customHeight="1" x14ac:dyDescent="0.3">
      <c r="B264" s="19">
        <f>+B263+1</f>
        <v>20</v>
      </c>
      <c r="C264" s="20" t="s">
        <v>95</v>
      </c>
      <c r="D264" s="33"/>
      <c r="E264" s="32"/>
      <c r="F264" s="22"/>
      <c r="G264" s="32"/>
      <c r="H264" s="22">
        <v>59.940910000000002</v>
      </c>
    </row>
    <row r="265" spans="2:8" ht="15" customHeight="1" x14ac:dyDescent="0.3">
      <c r="B265" s="19">
        <f t="shared" ref="B265:B266" si="12">+B264+1</f>
        <v>21</v>
      </c>
      <c r="C265" s="20" t="s">
        <v>124</v>
      </c>
      <c r="D265" s="33"/>
      <c r="E265" s="32"/>
      <c r="F265" s="22">
        <v>12.143750000000001</v>
      </c>
      <c r="G265" s="32"/>
      <c r="H265" s="22">
        <v>12.143750000000001</v>
      </c>
    </row>
    <row r="266" spans="2:8" ht="15" customHeight="1" x14ac:dyDescent="0.3">
      <c r="B266" s="19">
        <f t="shared" si="12"/>
        <v>22</v>
      </c>
      <c r="C266" s="20" t="s">
        <v>96</v>
      </c>
      <c r="D266" s="33"/>
      <c r="E266" s="32"/>
      <c r="F266" s="22"/>
      <c r="G266" s="32"/>
      <c r="H266" s="22">
        <v>35.470840000000003</v>
      </c>
    </row>
    <row r="267" spans="2:8" ht="15" customHeight="1" x14ac:dyDescent="0.3">
      <c r="B267" s="19"/>
      <c r="C267" s="20"/>
      <c r="D267" s="33"/>
      <c r="E267" s="32"/>
      <c r="F267" s="22"/>
      <c r="G267" s="32"/>
      <c r="H267" s="22"/>
    </row>
    <row r="268" spans="2:8" ht="15" customHeight="1" x14ac:dyDescent="0.3">
      <c r="B268" s="20" t="s">
        <v>139</v>
      </c>
      <c r="C268" s="20"/>
      <c r="D268" s="33"/>
      <c r="E268" s="32"/>
      <c r="F268" s="22"/>
      <c r="G268" s="32"/>
      <c r="H268" s="22"/>
    </row>
    <row r="269" spans="2:8" ht="15" customHeight="1" x14ac:dyDescent="0.3">
      <c r="B269" s="19">
        <v>1</v>
      </c>
      <c r="C269" s="20" t="s">
        <v>66</v>
      </c>
      <c r="D269" s="33"/>
      <c r="E269" s="32"/>
      <c r="F269" s="22"/>
      <c r="G269" s="32"/>
      <c r="H269" s="22"/>
    </row>
    <row r="270" spans="2:8" ht="15" customHeight="1" x14ac:dyDescent="0.3">
      <c r="B270" s="19" t="s">
        <v>97</v>
      </c>
      <c r="C270" s="20" t="s">
        <v>127</v>
      </c>
      <c r="D270" s="33"/>
      <c r="E270" s="32"/>
      <c r="F270" s="22">
        <v>72.97</v>
      </c>
      <c r="G270" s="32"/>
      <c r="H270" s="22">
        <v>72.97</v>
      </c>
    </row>
    <row r="271" spans="2:8" ht="15" customHeight="1" x14ac:dyDescent="0.3">
      <c r="B271" s="19"/>
      <c r="C271" s="20"/>
      <c r="D271" s="33"/>
      <c r="E271" s="32"/>
      <c r="F271" s="22"/>
      <c r="G271" s="32"/>
      <c r="H271" s="22"/>
    </row>
    <row r="272" spans="2:8" ht="15" customHeight="1" x14ac:dyDescent="0.3">
      <c r="B272" s="19">
        <v>2</v>
      </c>
      <c r="C272" s="20" t="s">
        <v>98</v>
      </c>
      <c r="D272" s="33"/>
      <c r="E272" s="32"/>
      <c r="F272" s="22"/>
      <c r="G272" s="32"/>
      <c r="H272" s="22"/>
    </row>
    <row r="273" spans="2:8" ht="15" customHeight="1" x14ac:dyDescent="0.3">
      <c r="B273" s="19" t="s">
        <v>97</v>
      </c>
      <c r="C273" s="20" t="s">
        <v>67</v>
      </c>
      <c r="D273" s="33"/>
      <c r="E273" s="32"/>
      <c r="F273" s="22"/>
      <c r="G273" s="32"/>
      <c r="H273" s="22">
        <v>57.3055466</v>
      </c>
    </row>
    <row r="274" spans="2:8" ht="15" customHeight="1" x14ac:dyDescent="0.3">
      <c r="B274" s="19"/>
      <c r="C274" s="34"/>
      <c r="D274" s="33"/>
      <c r="E274" s="32"/>
      <c r="F274" s="22"/>
      <c r="G274" s="32"/>
      <c r="H274" s="22"/>
    </row>
    <row r="275" spans="2:8" ht="15" customHeight="1" x14ac:dyDescent="0.3">
      <c r="B275" s="20" t="s">
        <v>140</v>
      </c>
      <c r="C275" s="20"/>
      <c r="D275" s="33"/>
      <c r="E275" s="32"/>
      <c r="F275" s="22"/>
      <c r="G275" s="32"/>
      <c r="H275" s="22"/>
    </row>
    <row r="276" spans="2:8" ht="15" customHeight="1" x14ac:dyDescent="0.3">
      <c r="B276" s="19">
        <v>1</v>
      </c>
      <c r="C276" s="20" t="s">
        <v>69</v>
      </c>
      <c r="D276" s="33"/>
      <c r="E276" s="32"/>
      <c r="F276" s="22">
        <v>284.07719739999999</v>
      </c>
      <c r="G276" s="32"/>
      <c r="H276" s="22">
        <v>284.07719739999999</v>
      </c>
    </row>
    <row r="277" spans="2:8" ht="15" customHeight="1" x14ac:dyDescent="0.3">
      <c r="B277" s="19">
        <f>+B276+1</f>
        <v>2</v>
      </c>
      <c r="C277" s="20" t="s">
        <v>70</v>
      </c>
      <c r="D277" s="33"/>
      <c r="E277" s="32"/>
      <c r="F277" s="22">
        <v>15.439299999999999</v>
      </c>
      <c r="G277" s="32"/>
      <c r="H277" s="22">
        <v>15.439299999999999</v>
      </c>
    </row>
    <row r="278" spans="2:8" ht="15" customHeight="1" x14ac:dyDescent="0.3">
      <c r="B278" s="19">
        <f t="shared" ref="B278:B284" si="13">+B277+1</f>
        <v>3</v>
      </c>
      <c r="C278" s="20" t="s">
        <v>71</v>
      </c>
      <c r="D278" s="33"/>
      <c r="E278" s="32"/>
      <c r="F278" s="22">
        <v>44.693919999999999</v>
      </c>
      <c r="G278" s="32"/>
      <c r="H278" s="22">
        <v>44.693919999999999</v>
      </c>
    </row>
    <row r="279" spans="2:8" ht="15" customHeight="1" x14ac:dyDescent="0.3">
      <c r="B279" s="19">
        <f>+B278+1</f>
        <v>4</v>
      </c>
      <c r="C279" s="20" t="s">
        <v>72</v>
      </c>
      <c r="D279" s="33"/>
      <c r="E279" s="32"/>
      <c r="F279" s="22">
        <v>32.2228487</v>
      </c>
      <c r="G279" s="32"/>
      <c r="H279" s="22">
        <v>32.2228487</v>
      </c>
    </row>
    <row r="280" spans="2:8" ht="15" customHeight="1" x14ac:dyDescent="0.3">
      <c r="B280" s="19">
        <f t="shared" si="13"/>
        <v>5</v>
      </c>
      <c r="C280" s="20" t="s">
        <v>99</v>
      </c>
      <c r="D280" s="33"/>
      <c r="E280" s="32"/>
      <c r="F280" s="22">
        <v>218.38590339999999</v>
      </c>
      <c r="G280" s="32"/>
      <c r="H280" s="22">
        <v>218.38590339999999</v>
      </c>
    </row>
    <row r="281" spans="2:8" ht="15" customHeight="1" x14ac:dyDescent="0.3">
      <c r="B281" s="19">
        <f t="shared" si="13"/>
        <v>6</v>
      </c>
      <c r="C281" s="20" t="s">
        <v>73</v>
      </c>
      <c r="D281" s="33"/>
      <c r="E281" s="32"/>
      <c r="F281" s="22">
        <v>19.831810000000001</v>
      </c>
      <c r="G281" s="32"/>
      <c r="H281" s="22">
        <v>19.831810000000001</v>
      </c>
    </row>
    <row r="282" spans="2:8" ht="15" customHeight="1" x14ac:dyDescent="0.3">
      <c r="B282" s="19">
        <f t="shared" si="13"/>
        <v>7</v>
      </c>
      <c r="C282" s="20" t="s">
        <v>128</v>
      </c>
      <c r="D282" s="33"/>
      <c r="E282" s="32"/>
      <c r="F282" s="22">
        <v>263.79000000000002</v>
      </c>
      <c r="G282" s="32"/>
      <c r="H282" s="22">
        <v>263.79000000000002</v>
      </c>
    </row>
    <row r="283" spans="2:8" ht="15" customHeight="1" x14ac:dyDescent="0.3">
      <c r="B283" s="19">
        <f>+B282+1</f>
        <v>8</v>
      </c>
      <c r="C283" s="20" t="s">
        <v>74</v>
      </c>
      <c r="D283" s="33"/>
      <c r="E283" s="32"/>
      <c r="F283" s="22">
        <v>22.13391</v>
      </c>
      <c r="G283" s="32"/>
      <c r="H283" s="22">
        <v>22.13391</v>
      </c>
    </row>
    <row r="284" spans="2:8" ht="15" customHeight="1" x14ac:dyDescent="0.3">
      <c r="B284" s="19">
        <f t="shared" si="13"/>
        <v>9</v>
      </c>
      <c r="C284" s="20" t="s">
        <v>75</v>
      </c>
      <c r="D284" s="33"/>
      <c r="E284" s="32"/>
      <c r="F284" s="22">
        <f>33.3554</f>
        <v>33.355400000000003</v>
      </c>
      <c r="G284" s="32"/>
      <c r="H284" s="22">
        <f>33.3554</f>
        <v>33.355400000000003</v>
      </c>
    </row>
    <row r="285" spans="2:8" ht="15" customHeight="1" x14ac:dyDescent="0.3">
      <c r="B285" s="19">
        <f>+B284+1</f>
        <v>10</v>
      </c>
      <c r="C285" s="20" t="s">
        <v>76</v>
      </c>
      <c r="D285" s="33"/>
      <c r="E285" s="32"/>
      <c r="F285" s="22">
        <v>19.27422</v>
      </c>
      <c r="G285" s="32"/>
      <c r="H285" s="22">
        <v>19.27422</v>
      </c>
    </row>
    <row r="286" spans="2:8" ht="15" customHeight="1" x14ac:dyDescent="0.3">
      <c r="B286" s="19"/>
      <c r="C286" s="20"/>
      <c r="D286" s="33"/>
      <c r="E286" s="32"/>
      <c r="F286" s="22"/>
      <c r="G286" s="32"/>
      <c r="H286" s="22"/>
    </row>
    <row r="287" spans="2:8" ht="15" customHeight="1" x14ac:dyDescent="0.3">
      <c r="B287" s="20" t="s">
        <v>141</v>
      </c>
      <c r="C287" s="20"/>
      <c r="D287" s="33"/>
      <c r="E287" s="32"/>
      <c r="F287" s="22"/>
      <c r="G287" s="32"/>
      <c r="H287" s="22"/>
    </row>
    <row r="288" spans="2:8" ht="15" customHeight="1" x14ac:dyDescent="0.3">
      <c r="B288" s="19">
        <v>1</v>
      </c>
      <c r="C288" s="20" t="s">
        <v>78</v>
      </c>
      <c r="D288" s="33"/>
      <c r="E288" s="32"/>
      <c r="F288" s="22"/>
      <c r="G288" s="32"/>
      <c r="H288" s="22">
        <v>471.8702687</v>
      </c>
    </row>
    <row r="289" spans="2:8" ht="15" customHeight="1" x14ac:dyDescent="0.3">
      <c r="B289" s="19">
        <f t="shared" ref="B289:B291" si="14">+B288+1</f>
        <v>2</v>
      </c>
      <c r="C289" s="20" t="s">
        <v>79</v>
      </c>
      <c r="D289" s="33"/>
      <c r="E289" s="32"/>
      <c r="F289" s="22"/>
      <c r="G289" s="32"/>
      <c r="H289" s="22">
        <v>45.516449100000003</v>
      </c>
    </row>
    <row r="290" spans="2:8" ht="15" customHeight="1" x14ac:dyDescent="0.3">
      <c r="B290" s="19">
        <f t="shared" si="14"/>
        <v>3</v>
      </c>
      <c r="C290" s="20" t="s">
        <v>80</v>
      </c>
      <c r="D290" s="33"/>
      <c r="E290" s="32"/>
      <c r="F290" s="22"/>
      <c r="G290" s="32"/>
      <c r="H290" s="22">
        <v>1.3492934999999995</v>
      </c>
    </row>
    <row r="291" spans="2:8" ht="15" customHeight="1" x14ac:dyDescent="0.3">
      <c r="B291" s="19">
        <f t="shared" si="14"/>
        <v>4</v>
      </c>
      <c r="C291" s="20" t="s">
        <v>81</v>
      </c>
      <c r="D291" s="33"/>
      <c r="E291" s="32"/>
      <c r="F291" s="22"/>
      <c r="G291" s="32"/>
      <c r="H291" s="22">
        <v>1.7365999999999999</v>
      </c>
    </row>
    <row r="292" spans="2:8" ht="15" customHeight="1" x14ac:dyDescent="0.3">
      <c r="B292" s="19"/>
      <c r="C292" s="34"/>
      <c r="D292" s="33"/>
      <c r="E292" s="32"/>
      <c r="F292" s="22"/>
      <c r="G292" s="32"/>
      <c r="H292" s="22"/>
    </row>
    <row r="293" spans="2:8" ht="15" customHeight="1" x14ac:dyDescent="0.3">
      <c r="B293" s="20" t="s">
        <v>142</v>
      </c>
      <c r="C293" s="20"/>
      <c r="D293" s="33"/>
      <c r="E293" s="32"/>
      <c r="F293" s="22"/>
      <c r="G293" s="32"/>
      <c r="H293" s="22"/>
    </row>
    <row r="294" spans="2:8" ht="15" customHeight="1" x14ac:dyDescent="0.3">
      <c r="B294" s="19">
        <v>1</v>
      </c>
      <c r="C294" s="20" t="s">
        <v>104</v>
      </c>
      <c r="D294" s="33"/>
      <c r="E294" s="32"/>
      <c r="F294" s="22"/>
      <c r="G294" s="32"/>
      <c r="H294" s="22">
        <v>0.14302000000000001</v>
      </c>
    </row>
    <row r="295" spans="2:8" ht="15" customHeight="1" x14ac:dyDescent="0.3">
      <c r="B295" s="19">
        <f>+B294+1</f>
        <v>2</v>
      </c>
      <c r="C295" s="20" t="s">
        <v>154</v>
      </c>
      <c r="D295" s="33"/>
      <c r="E295" s="32"/>
      <c r="F295" s="22"/>
      <c r="G295" s="32"/>
      <c r="H295" s="22">
        <v>186.93</v>
      </c>
    </row>
    <row r="296" spans="2:8" ht="15" customHeight="1" x14ac:dyDescent="0.3">
      <c r="B296" s="19">
        <f>+B295+1</f>
        <v>3</v>
      </c>
      <c r="C296" s="20" t="s">
        <v>82</v>
      </c>
      <c r="D296" s="33"/>
      <c r="E296" s="32"/>
      <c r="F296" s="22"/>
      <c r="G296" s="32"/>
      <c r="H296" s="22">
        <v>1.9131085000000001</v>
      </c>
    </row>
    <row r="297" spans="2:8" ht="15" customHeight="1" x14ac:dyDescent="0.3">
      <c r="B297" s="19">
        <f>+B296+1</f>
        <v>4</v>
      </c>
      <c r="C297" s="20" t="s">
        <v>160</v>
      </c>
      <c r="D297" s="33"/>
      <c r="E297" s="32"/>
      <c r="F297" s="22"/>
      <c r="G297" s="32"/>
      <c r="H297" s="22">
        <v>1.21</v>
      </c>
    </row>
    <row r="298" spans="2:8" ht="15" customHeight="1" x14ac:dyDescent="0.3">
      <c r="B298" s="19"/>
      <c r="C298" s="20"/>
      <c r="D298" s="33"/>
      <c r="E298" s="32"/>
      <c r="F298" s="32"/>
      <c r="G298" s="32"/>
      <c r="H298" s="22"/>
    </row>
    <row r="299" spans="2:8" ht="15" customHeight="1" x14ac:dyDescent="0.3">
      <c r="B299" s="20" t="s">
        <v>83</v>
      </c>
      <c r="C299" s="20"/>
      <c r="D299" s="32"/>
      <c r="E299" s="32"/>
      <c r="F299" s="32"/>
      <c r="G299" s="32"/>
      <c r="H299" s="22"/>
    </row>
    <row r="300" spans="2:8" ht="15" customHeight="1" x14ac:dyDescent="0.3">
      <c r="B300" s="19">
        <v>1</v>
      </c>
      <c r="C300" s="20" t="s">
        <v>157</v>
      </c>
      <c r="D300" s="32">
        <v>318.3</v>
      </c>
      <c r="E300" s="32"/>
      <c r="F300" s="32"/>
      <c r="G300" s="32"/>
      <c r="H300" s="32">
        <v>318.3</v>
      </c>
    </row>
    <row r="301" spans="2:8" ht="15" customHeight="1" x14ac:dyDescent="0.3">
      <c r="B301" s="19">
        <v>2</v>
      </c>
      <c r="C301" s="20" t="s">
        <v>84</v>
      </c>
      <c r="D301" s="22">
        <v>1304.4573651999999</v>
      </c>
      <c r="E301" s="33"/>
      <c r="F301" s="33"/>
      <c r="G301" s="33"/>
      <c r="H301" s="22">
        <v>1304.4573651999999</v>
      </c>
    </row>
    <row r="302" spans="2:8" ht="15" customHeight="1" x14ac:dyDescent="0.3">
      <c r="B302" s="19">
        <v>3</v>
      </c>
      <c r="C302" s="20" t="s">
        <v>85</v>
      </c>
      <c r="D302" s="22">
        <v>766.03835629999992</v>
      </c>
      <c r="E302" s="33"/>
      <c r="F302" s="33"/>
      <c r="G302" s="33"/>
      <c r="H302" s="22">
        <v>766.03835629999992</v>
      </c>
    </row>
    <row r="303" spans="2:8" ht="15" customHeight="1" x14ac:dyDescent="0.3">
      <c r="B303" s="19">
        <v>4</v>
      </c>
      <c r="C303" s="20" t="s">
        <v>86</v>
      </c>
      <c r="D303" s="22">
        <v>294.79506079999999</v>
      </c>
      <c r="E303" s="33"/>
      <c r="F303" s="33"/>
      <c r="G303" s="33"/>
      <c r="H303" s="22">
        <v>294.79506079999999</v>
      </c>
    </row>
    <row r="304" spans="2:8" ht="15" customHeight="1" x14ac:dyDescent="0.3">
      <c r="B304" s="19">
        <v>5</v>
      </c>
      <c r="C304" s="20" t="s">
        <v>87</v>
      </c>
      <c r="D304" s="22">
        <v>485.48387000000002</v>
      </c>
      <c r="E304" s="33"/>
      <c r="F304" s="33"/>
      <c r="G304" s="33"/>
      <c r="H304" s="22">
        <v>485.48387000000002</v>
      </c>
    </row>
    <row r="305" spans="2:8" ht="15" customHeight="1" x14ac:dyDescent="0.3">
      <c r="B305" s="19">
        <v>6</v>
      </c>
      <c r="C305" s="20" t="s">
        <v>88</v>
      </c>
      <c r="D305" s="22"/>
      <c r="E305" s="22">
        <v>121.7</v>
      </c>
      <c r="F305" s="33"/>
      <c r="G305" s="33"/>
      <c r="H305" s="22">
        <v>121.7</v>
      </c>
    </row>
    <row r="306" spans="2:8" ht="15" customHeight="1" x14ac:dyDescent="0.3">
      <c r="B306" s="19">
        <v>7</v>
      </c>
      <c r="C306" s="20" t="s">
        <v>89</v>
      </c>
      <c r="D306" s="22">
        <v>221.88288640000002</v>
      </c>
      <c r="E306" s="33"/>
      <c r="F306" s="33"/>
      <c r="G306" s="33"/>
      <c r="H306" s="22">
        <v>221.88288640000002</v>
      </c>
    </row>
    <row r="307" spans="2:8" ht="15" customHeight="1" x14ac:dyDescent="0.3">
      <c r="B307" s="24"/>
      <c r="C307" s="25" t="s">
        <v>119</v>
      </c>
      <c r="D307" s="26">
        <f>SUM(D204:D306)</f>
        <v>3390.9575387</v>
      </c>
      <c r="E307" s="26">
        <f>SUM(E204:E306)</f>
        <v>162.52951000000002</v>
      </c>
      <c r="F307" s="26">
        <f>SUM(F204:F306)</f>
        <v>1340.2990694999999</v>
      </c>
      <c r="G307" s="26">
        <f>SUM(G204:G306)</f>
        <v>7908.006254599999</v>
      </c>
      <c r="H307" s="26">
        <f>SUM(H204:H306)</f>
        <v>11652.301192499999</v>
      </c>
    </row>
    <row r="308" spans="2:8" ht="15" customHeight="1" x14ac:dyDescent="0.3">
      <c r="B308" s="12"/>
      <c r="C308" s="13"/>
      <c r="D308" s="14"/>
      <c r="E308" s="14"/>
      <c r="F308" s="14"/>
      <c r="G308" s="14"/>
      <c r="H308" s="14"/>
    </row>
    <row r="309" spans="2:8" ht="15" customHeight="1" x14ac:dyDescent="0.3">
      <c r="B309" s="38" t="s">
        <v>105</v>
      </c>
      <c r="C309" s="39"/>
      <c r="D309" s="39"/>
      <c r="E309" s="39"/>
      <c r="F309" s="39"/>
      <c r="G309" s="39"/>
      <c r="H309" s="39"/>
    </row>
    <row r="310" spans="2:8" ht="86.4" x14ac:dyDescent="0.3">
      <c r="B310" s="8" t="s">
        <v>9</v>
      </c>
      <c r="C310" s="8" t="s">
        <v>10</v>
      </c>
      <c r="D310" s="8" t="s">
        <v>11</v>
      </c>
      <c r="E310" s="8" t="s">
        <v>12</v>
      </c>
      <c r="F310" s="8" t="s">
        <v>13</v>
      </c>
      <c r="G310" s="8" t="s">
        <v>14</v>
      </c>
      <c r="H310" s="8" t="s">
        <v>15</v>
      </c>
    </row>
    <row r="311" spans="2:8" ht="15" customHeight="1" x14ac:dyDescent="0.3">
      <c r="B311" s="20" t="s">
        <v>129</v>
      </c>
      <c r="C311" s="20"/>
      <c r="D311" s="32"/>
      <c r="E311" s="32"/>
      <c r="F311" s="32"/>
      <c r="G311" s="32"/>
      <c r="H311" s="22"/>
    </row>
    <row r="312" spans="2:8" ht="15" customHeight="1" x14ac:dyDescent="0.3">
      <c r="B312" s="19">
        <v>1</v>
      </c>
      <c r="C312" s="20" t="s">
        <v>18</v>
      </c>
      <c r="D312" s="33"/>
      <c r="E312" s="32"/>
      <c r="F312" s="32"/>
      <c r="G312" s="22">
        <v>5524.4140200000002</v>
      </c>
      <c r="H312" s="22"/>
    </row>
    <row r="313" spans="2:8" ht="15" customHeight="1" x14ac:dyDescent="0.3">
      <c r="B313" s="19">
        <f>+B312+1</f>
        <v>2</v>
      </c>
      <c r="C313" s="20" t="s">
        <v>19</v>
      </c>
      <c r="D313" s="33"/>
      <c r="E313" s="32"/>
      <c r="F313" s="32"/>
      <c r="G313" s="22">
        <v>3546.0261500000001</v>
      </c>
      <c r="H313" s="22"/>
    </row>
    <row r="314" spans="2:8" ht="15" customHeight="1" x14ac:dyDescent="0.3">
      <c r="B314" s="19">
        <f t="shared" ref="B314:B319" si="15">+B313+1</f>
        <v>3</v>
      </c>
      <c r="C314" s="20" t="s">
        <v>20</v>
      </c>
      <c r="D314" s="33"/>
      <c r="E314" s="32"/>
      <c r="F314" s="32"/>
      <c r="G314" s="22">
        <v>181.37592000000001</v>
      </c>
      <c r="H314" s="22"/>
    </row>
    <row r="315" spans="2:8" ht="15" customHeight="1" x14ac:dyDescent="0.3">
      <c r="B315" s="19">
        <f t="shared" si="15"/>
        <v>4</v>
      </c>
      <c r="C315" s="20" t="s">
        <v>21</v>
      </c>
      <c r="D315" s="33"/>
      <c r="E315" s="32"/>
      <c r="F315" s="32"/>
      <c r="G315" s="22">
        <v>7.2565</v>
      </c>
      <c r="H315" s="22"/>
    </row>
    <row r="316" spans="2:8" ht="15" customHeight="1" x14ac:dyDescent="0.3">
      <c r="B316" s="19">
        <f t="shared" si="15"/>
        <v>5</v>
      </c>
      <c r="C316" s="20" t="s">
        <v>22</v>
      </c>
      <c r="D316" s="33"/>
      <c r="E316" s="32"/>
      <c r="F316" s="32"/>
      <c r="G316" s="22">
        <v>43.953780000000002</v>
      </c>
      <c r="H316" s="22"/>
    </row>
    <row r="317" spans="2:8" ht="15" customHeight="1" x14ac:dyDescent="0.3">
      <c r="B317" s="19">
        <f t="shared" si="15"/>
        <v>6</v>
      </c>
      <c r="C317" s="20" t="s">
        <v>23</v>
      </c>
      <c r="D317" s="33"/>
      <c r="E317" s="32"/>
      <c r="F317" s="32"/>
      <c r="G317" s="22">
        <v>110.98580979999998</v>
      </c>
      <c r="H317" s="22"/>
    </row>
    <row r="318" spans="2:8" ht="15" customHeight="1" x14ac:dyDescent="0.3">
      <c r="B318" s="19">
        <f t="shared" si="15"/>
        <v>7</v>
      </c>
      <c r="C318" s="20" t="s">
        <v>24</v>
      </c>
      <c r="D318" s="33"/>
      <c r="E318" s="32"/>
      <c r="F318" s="32"/>
      <c r="G318" s="22">
        <v>7.2774099999999997</v>
      </c>
      <c r="H318" s="22"/>
    </row>
    <row r="319" spans="2:8" ht="15" customHeight="1" x14ac:dyDescent="0.3">
      <c r="B319" s="19">
        <f t="shared" si="15"/>
        <v>8</v>
      </c>
      <c r="C319" s="20" t="s">
        <v>106</v>
      </c>
      <c r="D319" s="33"/>
      <c r="E319" s="32"/>
      <c r="F319" s="32"/>
      <c r="G319" s="22">
        <v>11.7697</v>
      </c>
      <c r="H319" s="22"/>
    </row>
    <row r="320" spans="2:8" ht="15" customHeight="1" x14ac:dyDescent="0.3">
      <c r="B320" s="19">
        <f>+B319+1</f>
        <v>9</v>
      </c>
      <c r="C320" s="20" t="s">
        <v>107</v>
      </c>
      <c r="D320" s="33"/>
      <c r="E320" s="32"/>
      <c r="F320" s="32"/>
      <c r="G320" s="22">
        <v>0.85814999999999997</v>
      </c>
      <c r="H320" s="22"/>
    </row>
    <row r="321" spans="2:8" ht="15" customHeight="1" x14ac:dyDescent="0.3">
      <c r="B321" s="19"/>
      <c r="C321" s="20"/>
      <c r="D321" s="32"/>
      <c r="E321" s="32"/>
      <c r="F321" s="32"/>
      <c r="G321" s="32"/>
      <c r="H321" s="22"/>
    </row>
    <row r="322" spans="2:8" ht="15" customHeight="1" x14ac:dyDescent="0.3">
      <c r="B322" s="20" t="s">
        <v>130</v>
      </c>
      <c r="C322" s="20"/>
      <c r="D322" s="32"/>
      <c r="E322" s="32"/>
      <c r="F322" s="32"/>
      <c r="G322" s="32"/>
      <c r="H322" s="22"/>
    </row>
    <row r="323" spans="2:8" ht="15" customHeight="1" x14ac:dyDescent="0.3">
      <c r="B323" s="19">
        <v>1</v>
      </c>
      <c r="C323" s="20" t="s">
        <v>26</v>
      </c>
      <c r="D323" s="33"/>
      <c r="E323" s="32"/>
      <c r="F323" s="22"/>
      <c r="G323" s="32"/>
      <c r="H323" s="22">
        <v>90.427231999999989</v>
      </c>
    </row>
    <row r="324" spans="2:8" ht="15" customHeight="1" x14ac:dyDescent="0.3">
      <c r="B324" s="19">
        <f>+B323+1</f>
        <v>2</v>
      </c>
      <c r="C324" s="20" t="s">
        <v>27</v>
      </c>
      <c r="D324" s="33"/>
      <c r="E324" s="32"/>
      <c r="F324" s="22"/>
      <c r="G324" s="32"/>
      <c r="H324" s="22">
        <v>167.75819480000001</v>
      </c>
    </row>
    <row r="325" spans="2:8" ht="15" customHeight="1" x14ac:dyDescent="0.3">
      <c r="B325" s="19">
        <f>+B324+1</f>
        <v>3</v>
      </c>
      <c r="C325" s="20" t="s">
        <v>28</v>
      </c>
      <c r="D325" s="33"/>
      <c r="E325" s="32"/>
      <c r="F325" s="22"/>
      <c r="G325" s="22">
        <v>498.34354999999999</v>
      </c>
      <c r="H325" s="22"/>
    </row>
    <row r="326" spans="2:8" ht="15" customHeight="1" x14ac:dyDescent="0.3">
      <c r="B326" s="19">
        <f>+B325+1</f>
        <v>4</v>
      </c>
      <c r="C326" s="20" t="s">
        <v>29</v>
      </c>
      <c r="D326" s="33"/>
      <c r="E326" s="32"/>
      <c r="F326" s="22"/>
      <c r="G326" s="32"/>
      <c r="H326" s="22">
        <f>319.9915688</f>
        <v>319.99156879999998</v>
      </c>
    </row>
    <row r="327" spans="2:8" ht="15" customHeight="1" x14ac:dyDescent="0.3">
      <c r="B327" s="19">
        <f t="shared" ref="B327:B354" si="16">+B326+1</f>
        <v>5</v>
      </c>
      <c r="C327" s="20" t="s">
        <v>30</v>
      </c>
      <c r="D327" s="33"/>
      <c r="E327" s="32"/>
      <c r="F327" s="22"/>
      <c r="G327" s="32"/>
      <c r="H327" s="22">
        <v>93.850629999999995</v>
      </c>
    </row>
    <row r="328" spans="2:8" ht="15" customHeight="1" x14ac:dyDescent="0.3">
      <c r="B328" s="19">
        <f t="shared" si="16"/>
        <v>6</v>
      </c>
      <c r="C328" s="20" t="s">
        <v>31</v>
      </c>
      <c r="D328" s="33"/>
      <c r="E328" s="32"/>
      <c r="F328" s="22"/>
      <c r="G328" s="32"/>
      <c r="H328" s="22">
        <v>20.09</v>
      </c>
    </row>
    <row r="329" spans="2:8" ht="15" customHeight="1" x14ac:dyDescent="0.3">
      <c r="B329" s="19">
        <f t="shared" si="16"/>
        <v>7</v>
      </c>
      <c r="C329" s="20" t="s">
        <v>32</v>
      </c>
      <c r="D329" s="33"/>
      <c r="E329" s="32"/>
      <c r="F329" s="22"/>
      <c r="G329" s="32"/>
      <c r="H329" s="22">
        <v>120.24777</v>
      </c>
    </row>
    <row r="330" spans="2:8" ht="15" customHeight="1" x14ac:dyDescent="0.3">
      <c r="B330" s="19">
        <f t="shared" si="16"/>
        <v>8</v>
      </c>
      <c r="C330" s="20" t="s">
        <v>161</v>
      </c>
      <c r="D330" s="33"/>
      <c r="E330" s="32"/>
      <c r="F330" s="22"/>
      <c r="G330" s="32"/>
      <c r="H330" s="22">
        <v>135.84</v>
      </c>
    </row>
    <row r="331" spans="2:8" ht="15" customHeight="1" x14ac:dyDescent="0.3">
      <c r="B331" s="19">
        <f t="shared" si="16"/>
        <v>9</v>
      </c>
      <c r="C331" s="20" t="s">
        <v>120</v>
      </c>
      <c r="D331" s="33"/>
      <c r="E331" s="32"/>
      <c r="F331" s="22"/>
      <c r="G331" s="32"/>
      <c r="H331" s="22">
        <v>18.82</v>
      </c>
    </row>
    <row r="332" spans="2:8" ht="15" customHeight="1" x14ac:dyDescent="0.3">
      <c r="B332" s="19">
        <f t="shared" si="16"/>
        <v>10</v>
      </c>
      <c r="C332" s="20" t="s">
        <v>162</v>
      </c>
      <c r="D332" s="33"/>
      <c r="E332" s="32"/>
      <c r="F332" s="22"/>
      <c r="G332" s="32"/>
      <c r="H332" s="22">
        <v>381.95</v>
      </c>
    </row>
    <row r="333" spans="2:8" ht="15" customHeight="1" x14ac:dyDescent="0.3">
      <c r="B333" s="19">
        <f t="shared" si="16"/>
        <v>11</v>
      </c>
      <c r="C333" s="20" t="s">
        <v>147</v>
      </c>
      <c r="D333" s="33"/>
      <c r="E333" s="32"/>
      <c r="F333" s="22"/>
      <c r="G333" s="32"/>
      <c r="H333" s="22">
        <v>4.1628766000000006</v>
      </c>
    </row>
    <row r="334" spans="2:8" ht="15" customHeight="1" x14ac:dyDescent="0.3">
      <c r="B334" s="19">
        <f t="shared" si="16"/>
        <v>12</v>
      </c>
      <c r="C334" s="20" t="s">
        <v>34</v>
      </c>
      <c r="D334" s="33"/>
      <c r="E334" s="32"/>
      <c r="F334" s="22"/>
      <c r="G334" s="32"/>
      <c r="H334" s="22">
        <v>8.2091399999999997</v>
      </c>
    </row>
    <row r="335" spans="2:8" ht="15" customHeight="1" x14ac:dyDescent="0.3">
      <c r="B335" s="19">
        <f t="shared" si="16"/>
        <v>13</v>
      </c>
      <c r="C335" s="20" t="s">
        <v>35</v>
      </c>
      <c r="D335" s="33"/>
      <c r="E335" s="32"/>
      <c r="F335" s="22"/>
      <c r="G335" s="32"/>
      <c r="H335" s="22">
        <v>49.381570000000004</v>
      </c>
    </row>
    <row r="336" spans="2:8" ht="15" customHeight="1" x14ac:dyDescent="0.3">
      <c r="B336" s="19">
        <f t="shared" si="16"/>
        <v>14</v>
      </c>
      <c r="C336" s="20" t="s">
        <v>36</v>
      </c>
      <c r="D336" s="33"/>
      <c r="E336" s="32"/>
      <c r="F336" s="22"/>
      <c r="G336" s="32"/>
      <c r="H336" s="22">
        <v>152.66999999999999</v>
      </c>
    </row>
    <row r="337" spans="2:8" ht="15" customHeight="1" x14ac:dyDescent="0.3">
      <c r="B337" s="19">
        <f t="shared" si="16"/>
        <v>15</v>
      </c>
      <c r="C337" s="20" t="s">
        <v>150</v>
      </c>
      <c r="D337" s="33"/>
      <c r="E337" s="32"/>
      <c r="F337" s="22"/>
      <c r="G337" s="32"/>
      <c r="H337" s="22">
        <v>132.13999999999999</v>
      </c>
    </row>
    <row r="338" spans="2:8" ht="15" customHeight="1" x14ac:dyDescent="0.3">
      <c r="B338" s="19">
        <f t="shared" si="16"/>
        <v>16</v>
      </c>
      <c r="C338" s="20" t="s">
        <v>37</v>
      </c>
      <c r="D338" s="33"/>
      <c r="E338" s="32"/>
      <c r="F338" s="22"/>
      <c r="G338" s="32"/>
      <c r="H338" s="22">
        <v>60.569548899999994</v>
      </c>
    </row>
    <row r="339" spans="2:8" ht="15" customHeight="1" x14ac:dyDescent="0.3">
      <c r="B339" s="19">
        <f t="shared" si="16"/>
        <v>17</v>
      </c>
      <c r="C339" s="20" t="s">
        <v>39</v>
      </c>
      <c r="D339" s="33"/>
      <c r="E339" s="32"/>
      <c r="F339" s="22"/>
      <c r="G339" s="32"/>
      <c r="H339" s="22">
        <v>28.243250700000004</v>
      </c>
    </row>
    <row r="340" spans="2:8" ht="15" customHeight="1" x14ac:dyDescent="0.3">
      <c r="B340" s="19">
        <f t="shared" si="16"/>
        <v>18</v>
      </c>
      <c r="C340" s="20" t="s">
        <v>101</v>
      </c>
      <c r="D340" s="33"/>
      <c r="E340" s="32"/>
      <c r="F340" s="22"/>
      <c r="G340" s="32"/>
      <c r="H340" s="22">
        <v>8.64</v>
      </c>
    </row>
    <row r="341" spans="2:8" ht="15" customHeight="1" x14ac:dyDescent="0.3">
      <c r="B341" s="19">
        <f t="shared" si="16"/>
        <v>19</v>
      </c>
      <c r="C341" s="20" t="s">
        <v>40</v>
      </c>
      <c r="D341" s="33"/>
      <c r="E341" s="32"/>
      <c r="F341" s="22"/>
      <c r="G341" s="32"/>
      <c r="H341" s="22">
        <v>85.256500000000003</v>
      </c>
    </row>
    <row r="342" spans="2:8" ht="15" customHeight="1" x14ac:dyDescent="0.3">
      <c r="B342" s="19">
        <f t="shared" si="16"/>
        <v>20</v>
      </c>
      <c r="C342" s="20" t="s">
        <v>41</v>
      </c>
      <c r="D342" s="33"/>
      <c r="E342" s="32"/>
      <c r="F342" s="22"/>
      <c r="G342" s="32"/>
      <c r="H342" s="22">
        <v>88.63116629999999</v>
      </c>
    </row>
    <row r="343" spans="2:8" ht="15" customHeight="1" x14ac:dyDescent="0.3">
      <c r="B343" s="19">
        <f t="shared" si="16"/>
        <v>21</v>
      </c>
      <c r="C343" s="20" t="s">
        <v>108</v>
      </c>
      <c r="D343" s="33"/>
      <c r="E343" s="32"/>
      <c r="F343" s="22"/>
      <c r="G343" s="32"/>
      <c r="H343" s="22">
        <f>6.5836613</f>
        <v>6.5836613000000002</v>
      </c>
    </row>
    <row r="344" spans="2:8" ht="15" customHeight="1" x14ac:dyDescent="0.3">
      <c r="B344" s="19">
        <f t="shared" si="16"/>
        <v>22</v>
      </c>
      <c r="C344" s="20" t="s">
        <v>156</v>
      </c>
      <c r="D344" s="33"/>
      <c r="E344" s="32"/>
      <c r="F344" s="22"/>
      <c r="G344" s="32"/>
      <c r="H344" s="22">
        <v>3523</v>
      </c>
    </row>
    <row r="345" spans="2:8" ht="15" customHeight="1" x14ac:dyDescent="0.3">
      <c r="B345" s="19">
        <f t="shared" si="16"/>
        <v>23</v>
      </c>
      <c r="C345" s="20" t="s">
        <v>42</v>
      </c>
      <c r="D345" s="33"/>
      <c r="E345" s="32"/>
      <c r="F345" s="22"/>
      <c r="G345" s="32"/>
      <c r="H345" s="22">
        <v>66.316500000000005</v>
      </c>
    </row>
    <row r="346" spans="2:8" ht="15" customHeight="1" x14ac:dyDescent="0.3">
      <c r="B346" s="19">
        <f t="shared" si="16"/>
        <v>24</v>
      </c>
      <c r="C346" s="20" t="s">
        <v>43</v>
      </c>
      <c r="D346" s="33"/>
      <c r="E346" s="32"/>
      <c r="F346" s="22"/>
      <c r="G346" s="32"/>
      <c r="H346" s="22">
        <v>0.17469000000000001</v>
      </c>
    </row>
    <row r="347" spans="2:8" ht="15" customHeight="1" x14ac:dyDescent="0.3">
      <c r="B347" s="19">
        <f t="shared" si="16"/>
        <v>25</v>
      </c>
      <c r="C347" s="20" t="s">
        <v>109</v>
      </c>
      <c r="D347" s="33"/>
      <c r="E347" s="32"/>
      <c r="F347" s="22"/>
      <c r="G347" s="32"/>
      <c r="H347" s="22">
        <v>0.50192999999999999</v>
      </c>
    </row>
    <row r="348" spans="2:8" ht="15" customHeight="1" x14ac:dyDescent="0.3">
      <c r="B348" s="19">
        <f t="shared" si="16"/>
        <v>26</v>
      </c>
      <c r="C348" s="20" t="s">
        <v>45</v>
      </c>
      <c r="D348" s="33"/>
      <c r="E348" s="32"/>
      <c r="F348" s="22"/>
      <c r="G348" s="32"/>
      <c r="H348" s="22">
        <v>115.8423308</v>
      </c>
    </row>
    <row r="349" spans="2:8" ht="15" customHeight="1" x14ac:dyDescent="0.3">
      <c r="B349" s="19">
        <f t="shared" si="16"/>
        <v>27</v>
      </c>
      <c r="C349" s="20" t="s">
        <v>102</v>
      </c>
      <c r="D349" s="33"/>
      <c r="E349" s="32"/>
      <c r="F349" s="22"/>
      <c r="G349" s="32"/>
      <c r="H349" s="22">
        <v>30</v>
      </c>
    </row>
    <row r="350" spans="2:8" ht="15" customHeight="1" x14ac:dyDescent="0.3">
      <c r="B350" s="19">
        <f t="shared" si="16"/>
        <v>28</v>
      </c>
      <c r="C350" s="20" t="s">
        <v>148</v>
      </c>
      <c r="D350" s="33"/>
      <c r="E350" s="32"/>
      <c r="F350" s="22"/>
      <c r="G350" s="32"/>
      <c r="H350" s="22">
        <v>4.6815800000000003</v>
      </c>
    </row>
    <row r="351" spans="2:8" ht="15" customHeight="1" x14ac:dyDescent="0.3">
      <c r="B351" s="19">
        <f t="shared" si="16"/>
        <v>29</v>
      </c>
      <c r="C351" s="20" t="s">
        <v>110</v>
      </c>
      <c r="D351" s="33"/>
      <c r="E351" s="32"/>
      <c r="F351" s="22">
        <v>165.64579019999999</v>
      </c>
      <c r="G351" s="32"/>
      <c r="H351" s="22">
        <v>165.64579019999999</v>
      </c>
    </row>
    <row r="352" spans="2:8" ht="15" customHeight="1" x14ac:dyDescent="0.3">
      <c r="B352" s="19">
        <f t="shared" si="16"/>
        <v>30</v>
      </c>
      <c r="C352" s="20" t="s">
        <v>94</v>
      </c>
      <c r="D352" s="33"/>
      <c r="E352" s="22">
        <v>20.838059999999999</v>
      </c>
      <c r="F352" s="22"/>
      <c r="G352" s="32"/>
      <c r="H352" s="22">
        <v>20.838059999999999</v>
      </c>
    </row>
    <row r="353" spans="2:9" ht="15" customHeight="1" x14ac:dyDescent="0.3">
      <c r="B353" s="19">
        <f t="shared" si="16"/>
        <v>31</v>
      </c>
      <c r="C353" s="20" t="s">
        <v>111</v>
      </c>
      <c r="D353" s="33"/>
      <c r="E353" s="32"/>
      <c r="F353" s="22"/>
      <c r="G353" s="32"/>
      <c r="H353" s="22">
        <v>2.1947999999999999</v>
      </c>
    </row>
    <row r="354" spans="2:9" ht="15" customHeight="1" x14ac:dyDescent="0.3">
      <c r="B354" s="19">
        <f t="shared" si="16"/>
        <v>32</v>
      </c>
      <c r="C354" s="20" t="s">
        <v>112</v>
      </c>
      <c r="D354" s="33"/>
      <c r="E354" s="32"/>
      <c r="F354" s="22"/>
      <c r="G354" s="32"/>
      <c r="H354" s="22">
        <v>18.422910000000002</v>
      </c>
    </row>
    <row r="355" spans="2:9" ht="15" customHeight="1" x14ac:dyDescent="0.3">
      <c r="B355" s="19"/>
      <c r="C355" s="20"/>
      <c r="D355" s="33"/>
      <c r="E355" s="32"/>
      <c r="F355" s="22"/>
      <c r="G355" s="32"/>
      <c r="H355" s="22"/>
    </row>
    <row r="356" spans="2:9" ht="15" customHeight="1" x14ac:dyDescent="0.3">
      <c r="B356" s="20" t="s">
        <v>131</v>
      </c>
      <c r="C356" s="20"/>
      <c r="D356" s="33"/>
      <c r="E356" s="32"/>
      <c r="F356" s="22"/>
      <c r="G356" s="32"/>
      <c r="H356" s="22"/>
    </row>
    <row r="357" spans="2:9" ht="15" customHeight="1" x14ac:dyDescent="0.3">
      <c r="B357" s="19">
        <v>1</v>
      </c>
      <c r="C357" s="20" t="s">
        <v>47</v>
      </c>
      <c r="D357" s="33"/>
      <c r="E357" s="32"/>
      <c r="F357" s="22"/>
      <c r="G357" s="32"/>
      <c r="H357" s="22">
        <v>577.36664099999996</v>
      </c>
    </row>
    <row r="358" spans="2:9" ht="15" customHeight="1" x14ac:dyDescent="0.3">
      <c r="B358" s="19">
        <f>+B357+1</f>
        <v>2</v>
      </c>
      <c r="C358" s="20" t="s">
        <v>48</v>
      </c>
      <c r="D358" s="33"/>
      <c r="E358" s="32"/>
      <c r="F358" s="22"/>
      <c r="G358" s="32"/>
      <c r="H358" s="22">
        <v>22.776890000000002</v>
      </c>
    </row>
    <row r="359" spans="2:9" ht="15" customHeight="1" x14ac:dyDescent="0.3">
      <c r="B359" s="19">
        <f t="shared" ref="B359:B370" si="17">+B358+1</f>
        <v>3</v>
      </c>
      <c r="C359" s="20" t="s">
        <v>49</v>
      </c>
      <c r="D359" s="33"/>
      <c r="E359" s="32"/>
      <c r="F359" s="22"/>
      <c r="G359" s="32"/>
      <c r="H359" s="22">
        <v>3.6040100000000002</v>
      </c>
    </row>
    <row r="360" spans="2:9" ht="15" customHeight="1" x14ac:dyDescent="0.3">
      <c r="B360" s="19">
        <f t="shared" si="17"/>
        <v>4</v>
      </c>
      <c r="C360" s="20" t="s">
        <v>50</v>
      </c>
      <c r="D360" s="33"/>
      <c r="E360" s="32"/>
      <c r="F360" s="22"/>
      <c r="G360" s="32"/>
      <c r="H360" s="22">
        <f>119.4512087-H361</f>
        <v>15.59120870000001</v>
      </c>
    </row>
    <row r="361" spans="2:9" ht="15" customHeight="1" x14ac:dyDescent="0.3">
      <c r="B361" s="19">
        <f>+B360+1</f>
        <v>5</v>
      </c>
      <c r="C361" s="20" t="s">
        <v>51</v>
      </c>
      <c r="D361" s="33"/>
      <c r="E361" s="32"/>
      <c r="F361" s="22"/>
      <c r="G361" s="32"/>
      <c r="H361" s="22">
        <f>71.8+8.24+23.82</f>
        <v>103.85999999999999</v>
      </c>
      <c r="I361" s="15"/>
    </row>
    <row r="362" spans="2:9" ht="15" customHeight="1" x14ac:dyDescent="0.3">
      <c r="B362" s="19">
        <f>+B361+1</f>
        <v>6</v>
      </c>
      <c r="C362" s="20" t="s">
        <v>52</v>
      </c>
      <c r="D362" s="33"/>
      <c r="E362" s="32"/>
      <c r="F362" s="22"/>
      <c r="G362" s="32"/>
      <c r="H362" s="22">
        <v>181.99329490000002</v>
      </c>
    </row>
    <row r="363" spans="2:9" ht="15" customHeight="1" x14ac:dyDescent="0.3">
      <c r="B363" s="19">
        <f>+B362+1</f>
        <v>7</v>
      </c>
      <c r="C363" s="20" t="s">
        <v>53</v>
      </c>
      <c r="D363" s="33"/>
      <c r="E363" s="32"/>
      <c r="F363" s="22"/>
      <c r="G363" s="32"/>
      <c r="H363" s="22">
        <v>84.987274499999998</v>
      </c>
    </row>
    <row r="364" spans="2:9" ht="15" customHeight="1" x14ac:dyDescent="0.3">
      <c r="B364" s="19">
        <f t="shared" si="17"/>
        <v>8</v>
      </c>
      <c r="C364" s="20" t="s">
        <v>54</v>
      </c>
      <c r="D364" s="33"/>
      <c r="E364" s="32"/>
      <c r="F364" s="22"/>
      <c r="G364" s="32"/>
      <c r="H364" s="22">
        <v>30.320633399999998</v>
      </c>
    </row>
    <row r="365" spans="2:9" ht="15" customHeight="1" x14ac:dyDescent="0.3">
      <c r="B365" s="19">
        <f>+B364+1</f>
        <v>9</v>
      </c>
      <c r="C365" s="20" t="s">
        <v>55</v>
      </c>
      <c r="D365" s="33"/>
      <c r="E365" s="32"/>
      <c r="F365" s="22"/>
      <c r="G365" s="32"/>
      <c r="H365" s="22">
        <v>10.62</v>
      </c>
    </row>
    <row r="366" spans="2:9" ht="15" customHeight="1" x14ac:dyDescent="0.3">
      <c r="B366" s="19">
        <f t="shared" si="17"/>
        <v>10</v>
      </c>
      <c r="C366" s="20" t="s">
        <v>56</v>
      </c>
      <c r="D366" s="33"/>
      <c r="E366" s="32"/>
      <c r="F366" s="22"/>
      <c r="G366" s="32"/>
      <c r="H366" s="22">
        <v>11.8</v>
      </c>
    </row>
    <row r="367" spans="2:9" ht="15" customHeight="1" x14ac:dyDescent="0.3">
      <c r="B367" s="19">
        <f t="shared" si="17"/>
        <v>11</v>
      </c>
      <c r="C367" s="20" t="s">
        <v>57</v>
      </c>
      <c r="D367" s="33"/>
      <c r="E367" s="32"/>
      <c r="F367" s="22"/>
      <c r="G367" s="32"/>
      <c r="H367" s="22">
        <v>59.742626999999999</v>
      </c>
    </row>
    <row r="368" spans="2:9" ht="15" customHeight="1" x14ac:dyDescent="0.3">
      <c r="B368" s="19">
        <f>+B367+1</f>
        <v>12</v>
      </c>
      <c r="C368" s="20" t="s">
        <v>58</v>
      </c>
      <c r="D368" s="33"/>
      <c r="E368" s="32"/>
      <c r="F368" s="22"/>
      <c r="G368" s="32"/>
      <c r="H368" s="22">
        <v>1382.4950688999998</v>
      </c>
    </row>
    <row r="369" spans="2:8" ht="15" customHeight="1" x14ac:dyDescent="0.3">
      <c r="B369" s="19">
        <f t="shared" si="17"/>
        <v>13</v>
      </c>
      <c r="C369" s="20" t="s">
        <v>103</v>
      </c>
      <c r="D369" s="33"/>
      <c r="E369" s="32"/>
      <c r="F369" s="22"/>
      <c r="G369" s="32"/>
      <c r="H369" s="22">
        <v>15.05448</v>
      </c>
    </row>
    <row r="370" spans="2:8" ht="15" customHeight="1" x14ac:dyDescent="0.3">
      <c r="B370" s="19">
        <f t="shared" si="17"/>
        <v>14</v>
      </c>
      <c r="C370" s="20" t="s">
        <v>59</v>
      </c>
      <c r="D370" s="33"/>
      <c r="E370" s="32"/>
      <c r="F370" s="22">
        <v>34.392490000000002</v>
      </c>
      <c r="G370" s="32"/>
      <c r="H370" s="22">
        <v>34.392490000000002</v>
      </c>
    </row>
    <row r="371" spans="2:8" ht="15" customHeight="1" x14ac:dyDescent="0.3">
      <c r="B371" s="19">
        <f>+B370+1</f>
        <v>15</v>
      </c>
      <c r="C371" s="20" t="s">
        <v>60</v>
      </c>
      <c r="D371" s="33"/>
      <c r="E371" s="32"/>
      <c r="F371" s="22"/>
      <c r="G371" s="32"/>
      <c r="H371" s="22">
        <v>338.99079120000005</v>
      </c>
    </row>
    <row r="372" spans="2:8" ht="15" customHeight="1" x14ac:dyDescent="0.3">
      <c r="B372" s="19">
        <f>+B371+1</f>
        <v>16</v>
      </c>
      <c r="C372" s="20" t="s">
        <v>61</v>
      </c>
      <c r="D372" s="33"/>
      <c r="E372" s="32"/>
      <c r="F372" s="22"/>
      <c r="G372" s="32"/>
      <c r="H372" s="22">
        <f>3.26702</f>
        <v>3.26702</v>
      </c>
    </row>
    <row r="373" spans="2:8" ht="15" customHeight="1" x14ac:dyDescent="0.3">
      <c r="B373" s="19">
        <f t="shared" ref="B373:B376" si="18">+B372+1</f>
        <v>17</v>
      </c>
      <c r="C373" s="20" t="s">
        <v>126</v>
      </c>
      <c r="D373" s="33"/>
      <c r="E373" s="32"/>
      <c r="F373" s="22">
        <v>94.076014999999998</v>
      </c>
      <c r="G373" s="32"/>
      <c r="H373" s="22">
        <v>94.076014999999998</v>
      </c>
    </row>
    <row r="374" spans="2:8" ht="15" customHeight="1" x14ac:dyDescent="0.3">
      <c r="B374" s="19">
        <f t="shared" si="18"/>
        <v>18</v>
      </c>
      <c r="C374" s="20" t="s">
        <v>63</v>
      </c>
      <c r="D374" s="33"/>
      <c r="E374" s="32"/>
      <c r="F374" s="22">
        <v>14.107810000000004</v>
      </c>
      <c r="G374" s="32"/>
      <c r="H374" s="22">
        <v>14.107810000000004</v>
      </c>
    </row>
    <row r="375" spans="2:8" ht="15" customHeight="1" x14ac:dyDescent="0.3">
      <c r="B375" s="19">
        <f t="shared" si="18"/>
        <v>19</v>
      </c>
      <c r="C375" s="20" t="s">
        <v>64</v>
      </c>
      <c r="D375" s="33"/>
      <c r="E375" s="32"/>
      <c r="F375" s="22"/>
      <c r="G375" s="32"/>
      <c r="H375" s="22">
        <v>14.19469</v>
      </c>
    </row>
    <row r="376" spans="2:8" ht="15" customHeight="1" x14ac:dyDescent="0.3">
      <c r="B376" s="19">
        <f t="shared" si="18"/>
        <v>20</v>
      </c>
      <c r="C376" s="20" t="s">
        <v>95</v>
      </c>
      <c r="D376" s="33"/>
      <c r="E376" s="32"/>
      <c r="F376" s="22"/>
      <c r="G376" s="32"/>
      <c r="H376" s="22">
        <v>46.761715000000002</v>
      </c>
    </row>
    <row r="377" spans="2:8" ht="15" customHeight="1" x14ac:dyDescent="0.3">
      <c r="B377" s="19"/>
      <c r="C377" s="20"/>
      <c r="D377" s="33"/>
      <c r="E377" s="32"/>
      <c r="F377" s="22"/>
      <c r="G377" s="32"/>
      <c r="H377" s="22"/>
    </row>
    <row r="378" spans="2:8" ht="15" customHeight="1" x14ac:dyDescent="0.3">
      <c r="B378" s="20" t="s">
        <v>132</v>
      </c>
      <c r="C378" s="20"/>
      <c r="D378" s="33"/>
      <c r="E378" s="32"/>
      <c r="F378" s="22"/>
      <c r="G378" s="32"/>
      <c r="H378" s="22"/>
    </row>
    <row r="379" spans="2:8" ht="15" customHeight="1" x14ac:dyDescent="0.3">
      <c r="B379" s="19">
        <v>1</v>
      </c>
      <c r="C379" s="20" t="s">
        <v>66</v>
      </c>
      <c r="D379" s="33"/>
      <c r="E379" s="32"/>
      <c r="F379" s="22"/>
      <c r="G379" s="32"/>
      <c r="H379" s="22"/>
    </row>
    <row r="380" spans="2:8" ht="15" customHeight="1" x14ac:dyDescent="0.3">
      <c r="B380" s="19" t="s">
        <v>97</v>
      </c>
      <c r="C380" s="20" t="s">
        <v>127</v>
      </c>
      <c r="D380" s="33"/>
      <c r="E380" s="32"/>
      <c r="F380" s="22">
        <v>131.80000000000001</v>
      </c>
      <c r="G380" s="32"/>
      <c r="H380" s="22">
        <v>131.80000000000001</v>
      </c>
    </row>
    <row r="381" spans="2:8" ht="15" customHeight="1" x14ac:dyDescent="0.3">
      <c r="B381" s="19"/>
      <c r="C381" s="20"/>
      <c r="D381" s="33"/>
      <c r="E381" s="32"/>
      <c r="F381" s="22"/>
      <c r="G381" s="32"/>
      <c r="H381" s="22"/>
    </row>
    <row r="382" spans="2:8" ht="15" customHeight="1" x14ac:dyDescent="0.3">
      <c r="B382" s="19">
        <v>2</v>
      </c>
      <c r="C382" s="20" t="s">
        <v>98</v>
      </c>
      <c r="D382" s="33"/>
      <c r="E382" s="32"/>
      <c r="F382" s="22"/>
      <c r="G382" s="32"/>
      <c r="H382" s="22"/>
    </row>
    <row r="383" spans="2:8" ht="15" customHeight="1" x14ac:dyDescent="0.3">
      <c r="B383" s="19" t="s">
        <v>97</v>
      </c>
      <c r="C383" s="20" t="s">
        <v>67</v>
      </c>
      <c r="D383" s="33"/>
      <c r="E383" s="32"/>
      <c r="F383" s="22"/>
      <c r="G383" s="32"/>
      <c r="H383" s="22">
        <v>334.90778829999999</v>
      </c>
    </row>
    <row r="384" spans="2:8" ht="15" customHeight="1" x14ac:dyDescent="0.3">
      <c r="B384" s="19"/>
      <c r="C384" s="34"/>
      <c r="D384" s="33"/>
      <c r="E384" s="32"/>
      <c r="F384" s="22"/>
      <c r="G384" s="32"/>
      <c r="H384" s="22"/>
    </row>
    <row r="385" spans="2:8" ht="15" customHeight="1" x14ac:dyDescent="0.3">
      <c r="B385" s="20" t="s">
        <v>133</v>
      </c>
      <c r="C385" s="20"/>
      <c r="D385" s="33"/>
      <c r="E385" s="32"/>
      <c r="F385" s="22"/>
      <c r="G385" s="32"/>
      <c r="H385" s="22"/>
    </row>
    <row r="386" spans="2:8" ht="15" customHeight="1" x14ac:dyDescent="0.3">
      <c r="B386" s="19">
        <v>1</v>
      </c>
      <c r="C386" s="20" t="s">
        <v>69</v>
      </c>
      <c r="D386" s="33"/>
      <c r="E386" s="32"/>
      <c r="F386" s="22">
        <v>237.61859000000001</v>
      </c>
      <c r="G386" s="32"/>
      <c r="H386" s="22">
        <v>237.61859000000001</v>
      </c>
    </row>
    <row r="387" spans="2:8" ht="15" customHeight="1" x14ac:dyDescent="0.3">
      <c r="B387" s="19">
        <f>+B386+1</f>
        <v>2</v>
      </c>
      <c r="C387" s="20" t="s">
        <v>70</v>
      </c>
      <c r="D387" s="33"/>
      <c r="E387" s="32"/>
      <c r="F387" s="22">
        <v>37.048870000000001</v>
      </c>
      <c r="G387" s="32"/>
      <c r="H387" s="22">
        <v>37.048870000000001</v>
      </c>
    </row>
    <row r="388" spans="2:8" ht="15" customHeight="1" x14ac:dyDescent="0.3">
      <c r="B388" s="19">
        <f t="shared" ref="B388:B394" si="19">+B387+1</f>
        <v>3</v>
      </c>
      <c r="C388" s="20" t="s">
        <v>71</v>
      </c>
      <c r="D388" s="33"/>
      <c r="E388" s="32"/>
      <c r="F388" s="22">
        <v>86.813037800000018</v>
      </c>
      <c r="G388" s="32"/>
      <c r="H388" s="22">
        <v>86.813037800000018</v>
      </c>
    </row>
    <row r="389" spans="2:8" ht="15" customHeight="1" x14ac:dyDescent="0.3">
      <c r="B389" s="19">
        <f>+B388+1</f>
        <v>4</v>
      </c>
      <c r="C389" s="20" t="s">
        <v>72</v>
      </c>
      <c r="D389" s="33"/>
      <c r="E389" s="32"/>
      <c r="F389" s="22">
        <v>86.52842050000001</v>
      </c>
      <c r="G389" s="32"/>
      <c r="H389" s="22">
        <v>86.52842050000001</v>
      </c>
    </row>
    <row r="390" spans="2:8" ht="15" customHeight="1" x14ac:dyDescent="0.3">
      <c r="B390" s="19">
        <f t="shared" si="19"/>
        <v>5</v>
      </c>
      <c r="C390" s="20" t="s">
        <v>99</v>
      </c>
      <c r="D390" s="33"/>
      <c r="E390" s="32"/>
      <c r="F390" s="22">
        <v>278.52544999999998</v>
      </c>
      <c r="G390" s="32"/>
      <c r="H390" s="22">
        <v>278.52544999999998</v>
      </c>
    </row>
    <row r="391" spans="2:8" ht="15" customHeight="1" x14ac:dyDescent="0.3">
      <c r="B391" s="19">
        <f t="shared" si="19"/>
        <v>6</v>
      </c>
      <c r="C391" s="20" t="s">
        <v>73</v>
      </c>
      <c r="D391" s="33"/>
      <c r="E391" s="32"/>
      <c r="F391" s="22">
        <v>29.299440000000001</v>
      </c>
      <c r="G391" s="32"/>
      <c r="H391" s="22">
        <v>29.299440000000001</v>
      </c>
    </row>
    <row r="392" spans="2:8" ht="15" customHeight="1" x14ac:dyDescent="0.3">
      <c r="B392" s="19">
        <f t="shared" si="19"/>
        <v>7</v>
      </c>
      <c r="C392" s="20" t="s">
        <v>128</v>
      </c>
      <c r="D392" s="33"/>
      <c r="E392" s="32"/>
      <c r="F392" s="22">
        <v>644.92999999999995</v>
      </c>
      <c r="G392" s="32"/>
      <c r="H392" s="22">
        <v>644.92999999999995</v>
      </c>
    </row>
    <row r="393" spans="2:8" ht="15" customHeight="1" x14ac:dyDescent="0.3">
      <c r="B393" s="19">
        <f>+B392+1</f>
        <v>8</v>
      </c>
      <c r="C393" s="20" t="s">
        <v>74</v>
      </c>
      <c r="D393" s="33"/>
      <c r="E393" s="32"/>
      <c r="F393" s="22">
        <v>45.416789999999999</v>
      </c>
      <c r="G393" s="32"/>
      <c r="H393" s="22">
        <v>45.416789999999999</v>
      </c>
    </row>
    <row r="394" spans="2:8" ht="15" customHeight="1" x14ac:dyDescent="0.3">
      <c r="B394" s="19">
        <f t="shared" si="19"/>
        <v>9</v>
      </c>
      <c r="C394" s="20" t="s">
        <v>75</v>
      </c>
      <c r="D394" s="33"/>
      <c r="E394" s="32"/>
      <c r="F394" s="22">
        <f>51.77957</f>
        <v>51.77957</v>
      </c>
      <c r="G394" s="32"/>
      <c r="H394" s="22">
        <f>51.77957</f>
        <v>51.77957</v>
      </c>
    </row>
    <row r="395" spans="2:8" ht="15" customHeight="1" x14ac:dyDescent="0.3">
      <c r="B395" s="19">
        <f>+B394+1</f>
        <v>10</v>
      </c>
      <c r="C395" s="20" t="s">
        <v>76</v>
      </c>
      <c r="D395" s="33"/>
      <c r="E395" s="32"/>
      <c r="F395" s="22">
        <v>36.800049999999999</v>
      </c>
      <c r="G395" s="32"/>
      <c r="H395" s="22">
        <v>36.800049999999999</v>
      </c>
    </row>
    <row r="396" spans="2:8" ht="15" customHeight="1" x14ac:dyDescent="0.3">
      <c r="B396" s="19"/>
      <c r="C396" s="20"/>
      <c r="D396" s="33"/>
      <c r="E396" s="32"/>
      <c r="F396" s="22"/>
      <c r="G396" s="32"/>
      <c r="H396" s="22"/>
    </row>
    <row r="397" spans="2:8" ht="15" customHeight="1" x14ac:dyDescent="0.3">
      <c r="B397" s="20" t="s">
        <v>134</v>
      </c>
      <c r="C397" s="20"/>
      <c r="D397" s="33"/>
      <c r="E397" s="32"/>
      <c r="F397" s="22"/>
      <c r="G397" s="32"/>
      <c r="H397" s="22"/>
    </row>
    <row r="398" spans="2:8" ht="15" customHeight="1" x14ac:dyDescent="0.3">
      <c r="B398" s="19">
        <v>1</v>
      </c>
      <c r="C398" s="20" t="s">
        <v>78</v>
      </c>
      <c r="D398" s="33"/>
      <c r="E398" s="32"/>
      <c r="F398" s="22"/>
      <c r="G398" s="32"/>
      <c r="H398" s="22">
        <v>738.21089670000003</v>
      </c>
    </row>
    <row r="399" spans="2:8" ht="15" customHeight="1" x14ac:dyDescent="0.3">
      <c r="B399" s="19">
        <f t="shared" ref="B399:B401" si="20">+B398+1</f>
        <v>2</v>
      </c>
      <c r="C399" s="20" t="s">
        <v>79</v>
      </c>
      <c r="D399" s="33"/>
      <c r="E399" s="32"/>
      <c r="F399" s="22"/>
      <c r="G399" s="32"/>
      <c r="H399" s="22">
        <v>57.404310000000002</v>
      </c>
    </row>
    <row r="400" spans="2:8" ht="15" customHeight="1" x14ac:dyDescent="0.3">
      <c r="B400" s="19">
        <f t="shared" si="20"/>
        <v>3</v>
      </c>
      <c r="C400" s="20" t="s">
        <v>80</v>
      </c>
      <c r="D400" s="33"/>
      <c r="E400" s="32"/>
      <c r="F400" s="22"/>
      <c r="G400" s="32"/>
      <c r="H400" s="22">
        <v>3.3885607000000002</v>
      </c>
    </row>
    <row r="401" spans="2:8" ht="15" customHeight="1" x14ac:dyDescent="0.3">
      <c r="B401" s="19">
        <f t="shared" si="20"/>
        <v>4</v>
      </c>
      <c r="C401" s="20" t="s">
        <v>81</v>
      </c>
      <c r="D401" s="33"/>
      <c r="E401" s="32"/>
      <c r="F401" s="22"/>
      <c r="G401" s="32"/>
      <c r="H401" s="22">
        <v>104.54969690000001</v>
      </c>
    </row>
    <row r="402" spans="2:8" ht="15" customHeight="1" x14ac:dyDescent="0.3">
      <c r="B402" s="19">
        <v>5</v>
      </c>
      <c r="C402" s="20" t="s">
        <v>113</v>
      </c>
      <c r="D402" s="33"/>
      <c r="E402" s="32"/>
      <c r="F402" s="22"/>
      <c r="G402" s="32"/>
      <c r="H402" s="22">
        <v>25.204082000000003</v>
      </c>
    </row>
    <row r="403" spans="2:8" ht="15" customHeight="1" x14ac:dyDescent="0.3">
      <c r="B403" s="19"/>
      <c r="C403" s="20"/>
      <c r="D403" s="33"/>
      <c r="E403" s="32"/>
      <c r="F403" s="22"/>
      <c r="G403" s="32"/>
      <c r="H403" s="22"/>
    </row>
    <row r="404" spans="2:8" ht="15" customHeight="1" x14ac:dyDescent="0.3">
      <c r="B404" s="20" t="s">
        <v>163</v>
      </c>
      <c r="C404" s="20"/>
      <c r="D404" s="33"/>
      <c r="E404" s="32"/>
      <c r="F404" s="22"/>
      <c r="G404" s="32"/>
      <c r="H404" s="22"/>
    </row>
    <row r="405" spans="2:8" ht="15" customHeight="1" x14ac:dyDescent="0.3">
      <c r="B405" s="19">
        <v>1</v>
      </c>
      <c r="C405" s="20" t="s">
        <v>164</v>
      </c>
      <c r="D405" s="33"/>
      <c r="E405" s="32"/>
      <c r="F405" s="22"/>
      <c r="G405" s="32"/>
      <c r="H405" s="22">
        <v>233.98</v>
      </c>
    </row>
    <row r="406" spans="2:8" ht="15" customHeight="1" x14ac:dyDescent="0.3">
      <c r="B406" s="19">
        <f t="shared" ref="B406" si="21">+B405+1</f>
        <v>2</v>
      </c>
      <c r="C406" s="20" t="s">
        <v>165</v>
      </c>
      <c r="D406" s="33"/>
      <c r="E406" s="32"/>
      <c r="F406" s="22"/>
      <c r="G406" s="32"/>
      <c r="H406" s="22">
        <v>3.69</v>
      </c>
    </row>
    <row r="407" spans="2:8" ht="15" customHeight="1" x14ac:dyDescent="0.3">
      <c r="B407" s="19"/>
      <c r="C407" s="20"/>
      <c r="D407" s="22"/>
      <c r="E407" s="32"/>
      <c r="F407" s="32"/>
      <c r="G407" s="32"/>
      <c r="H407" s="22"/>
    </row>
    <row r="408" spans="2:8" ht="15" customHeight="1" x14ac:dyDescent="0.3">
      <c r="B408" s="20" t="s">
        <v>83</v>
      </c>
      <c r="C408" s="20"/>
      <c r="D408" s="22"/>
      <c r="E408" s="33"/>
      <c r="F408" s="33"/>
      <c r="G408" s="33"/>
      <c r="H408" s="22"/>
    </row>
    <row r="409" spans="2:8" ht="15" customHeight="1" x14ac:dyDescent="0.3">
      <c r="B409" s="19">
        <v>1</v>
      </c>
      <c r="C409" s="20" t="s">
        <v>157</v>
      </c>
      <c r="D409" s="22">
        <v>4272.1000000000004</v>
      </c>
      <c r="E409" s="33"/>
      <c r="F409" s="33"/>
      <c r="G409" s="33"/>
      <c r="H409" s="22">
        <v>4272.1000000000004</v>
      </c>
    </row>
    <row r="410" spans="2:8" ht="15" customHeight="1" x14ac:dyDescent="0.3">
      <c r="B410" s="19">
        <v>2</v>
      </c>
      <c r="C410" s="20" t="s">
        <v>84</v>
      </c>
      <c r="D410" s="22">
        <v>8731.9500000000007</v>
      </c>
      <c r="E410" s="33"/>
      <c r="F410" s="33"/>
      <c r="G410" s="33"/>
      <c r="H410" s="22">
        <v>8731.9529267999987</v>
      </c>
    </row>
    <row r="411" spans="2:8" ht="15" customHeight="1" x14ac:dyDescent="0.3">
      <c r="B411" s="19">
        <v>3</v>
      </c>
      <c r="C411" s="20" t="s">
        <v>85</v>
      </c>
      <c r="D411" s="22">
        <v>1551.77619</v>
      </c>
      <c r="E411" s="33"/>
      <c r="F411" s="33"/>
      <c r="G411" s="33"/>
      <c r="H411" s="22">
        <v>1551.77619</v>
      </c>
    </row>
    <row r="412" spans="2:8" ht="15" customHeight="1" x14ac:dyDescent="0.3">
      <c r="B412" s="19">
        <v>4</v>
      </c>
      <c r="C412" s="20" t="s">
        <v>86</v>
      </c>
      <c r="D412" s="22">
        <v>471.8058054</v>
      </c>
      <c r="E412" s="33"/>
      <c r="F412" s="33"/>
      <c r="G412" s="33"/>
      <c r="H412" s="22">
        <v>471.8058054</v>
      </c>
    </row>
    <row r="413" spans="2:8" ht="15" customHeight="1" x14ac:dyDescent="0.3">
      <c r="B413" s="19">
        <v>5</v>
      </c>
      <c r="C413" s="20" t="s">
        <v>87</v>
      </c>
      <c r="D413" s="22">
        <v>655.24456999999995</v>
      </c>
      <c r="E413" s="33"/>
      <c r="F413" s="33"/>
      <c r="G413" s="33"/>
      <c r="H413" s="22">
        <v>655.24456999999995</v>
      </c>
    </row>
    <row r="414" spans="2:8" ht="15" customHeight="1" x14ac:dyDescent="0.3">
      <c r="B414" s="19">
        <v>6</v>
      </c>
      <c r="C414" s="20" t="s">
        <v>88</v>
      </c>
      <c r="D414" s="22"/>
      <c r="E414" s="22">
        <v>78.058098100000009</v>
      </c>
      <c r="F414" s="33"/>
      <c r="G414" s="33"/>
      <c r="H414" s="22">
        <v>78.058098100000009</v>
      </c>
    </row>
    <row r="415" spans="2:8" ht="15" customHeight="1" x14ac:dyDescent="0.3">
      <c r="B415" s="19">
        <v>7</v>
      </c>
      <c r="C415" s="20" t="s">
        <v>89</v>
      </c>
      <c r="D415" s="22">
        <v>154.64658990000001</v>
      </c>
      <c r="E415" s="33"/>
      <c r="F415" s="33"/>
      <c r="G415" s="33"/>
      <c r="H415" s="22">
        <v>154.64658990000001</v>
      </c>
    </row>
    <row r="416" spans="2:8" ht="15" customHeight="1" x14ac:dyDescent="0.3">
      <c r="B416" s="24"/>
      <c r="C416" s="25" t="s">
        <v>119</v>
      </c>
      <c r="D416" s="26">
        <f>SUM(D311:D415)</f>
        <v>15837.523155300001</v>
      </c>
      <c r="E416" s="26">
        <f>SUM(E311:E415)</f>
        <v>98.896158100000008</v>
      </c>
      <c r="F416" s="26">
        <f>SUM(F311:F415)</f>
        <v>1974.7823235000003</v>
      </c>
      <c r="G416" s="26">
        <f>SUM(G311:G415)</f>
        <v>9932.260989800001</v>
      </c>
      <c r="H416" s="26">
        <f>SUM(H311:H415)</f>
        <v>28050.564093099994</v>
      </c>
    </row>
    <row r="417" spans="2:8" ht="15" customHeight="1" x14ac:dyDescent="0.3">
      <c r="B417" s="12"/>
      <c r="C417" s="13"/>
      <c r="D417" s="14"/>
      <c r="E417" s="14"/>
      <c r="F417" s="14"/>
      <c r="G417" s="14"/>
      <c r="H417" s="14"/>
    </row>
    <row r="418" spans="2:8" ht="15" customHeight="1" x14ac:dyDescent="0.3">
      <c r="B418" s="38" t="s">
        <v>114</v>
      </c>
      <c r="C418" s="39"/>
      <c r="D418" s="39"/>
      <c r="E418" s="39"/>
      <c r="F418" s="39"/>
      <c r="G418" s="39"/>
      <c r="H418" s="39"/>
    </row>
    <row r="419" spans="2:8" ht="86.4" x14ac:dyDescent="0.3">
      <c r="B419" s="35" t="s">
        <v>9</v>
      </c>
      <c r="C419" s="35" t="s">
        <v>10</v>
      </c>
      <c r="D419" s="35" t="s">
        <v>11</v>
      </c>
      <c r="E419" s="35" t="s">
        <v>12</v>
      </c>
      <c r="F419" s="35" t="s">
        <v>13</v>
      </c>
      <c r="G419" s="35" t="s">
        <v>14</v>
      </c>
      <c r="H419" s="35" t="s">
        <v>15</v>
      </c>
    </row>
    <row r="420" spans="2:8" ht="15" customHeight="1" x14ac:dyDescent="0.3">
      <c r="B420" s="20" t="s">
        <v>17</v>
      </c>
      <c r="C420" s="20"/>
      <c r="D420" s="32"/>
      <c r="E420" s="32"/>
      <c r="F420" s="32"/>
      <c r="G420" s="32"/>
      <c r="H420" s="22"/>
    </row>
    <row r="421" spans="2:8" ht="15" customHeight="1" x14ac:dyDescent="0.3">
      <c r="B421" s="19">
        <v>1</v>
      </c>
      <c r="C421" s="20" t="s">
        <v>18</v>
      </c>
      <c r="D421" s="33"/>
      <c r="E421" s="32"/>
      <c r="F421" s="32"/>
      <c r="G421" s="22">
        <v>6569.69589</v>
      </c>
      <c r="H421" s="33"/>
    </row>
    <row r="422" spans="2:8" ht="15" customHeight="1" x14ac:dyDescent="0.3">
      <c r="B422" s="19">
        <f>+B421+1</f>
        <v>2</v>
      </c>
      <c r="C422" s="20" t="s">
        <v>19</v>
      </c>
      <c r="D422" s="33"/>
      <c r="E422" s="32"/>
      <c r="F422" s="32"/>
      <c r="G422" s="22">
        <v>4313.6002699999999</v>
      </c>
      <c r="H422" s="33"/>
    </row>
    <row r="423" spans="2:8" ht="15" customHeight="1" x14ac:dyDescent="0.3">
      <c r="B423" s="19">
        <f t="shared" ref="B423:B430" si="22">+B422+1</f>
        <v>3</v>
      </c>
      <c r="C423" s="20" t="s">
        <v>20</v>
      </c>
      <c r="D423" s="33"/>
      <c r="E423" s="32"/>
      <c r="F423" s="32"/>
      <c r="G423" s="22">
        <v>186.12443999999999</v>
      </c>
      <c r="H423" s="33"/>
    </row>
    <row r="424" spans="2:8" ht="15" customHeight="1" x14ac:dyDescent="0.3">
      <c r="B424" s="19">
        <f t="shared" si="22"/>
        <v>4</v>
      </c>
      <c r="C424" s="20" t="s">
        <v>21</v>
      </c>
      <c r="D424" s="33"/>
      <c r="E424" s="32"/>
      <c r="F424" s="32"/>
      <c r="G424" s="22">
        <v>7.4472800000000001</v>
      </c>
      <c r="H424" s="33"/>
    </row>
    <row r="425" spans="2:8" ht="15" customHeight="1" x14ac:dyDescent="0.3">
      <c r="B425" s="19">
        <f t="shared" si="22"/>
        <v>5</v>
      </c>
      <c r="C425" s="20" t="s">
        <v>22</v>
      </c>
      <c r="D425" s="33"/>
      <c r="E425" s="32"/>
      <c r="F425" s="32"/>
      <c r="G425" s="22">
        <v>37.168770000000002</v>
      </c>
      <c r="H425" s="33"/>
    </row>
    <row r="426" spans="2:8" ht="15" customHeight="1" x14ac:dyDescent="0.3">
      <c r="B426" s="19">
        <f t="shared" si="22"/>
        <v>6</v>
      </c>
      <c r="C426" s="20" t="s">
        <v>23</v>
      </c>
      <c r="D426" s="33"/>
      <c r="E426" s="32"/>
      <c r="F426" s="32"/>
      <c r="G426" s="22">
        <v>112.72068</v>
      </c>
      <c r="H426" s="33"/>
    </row>
    <row r="427" spans="2:8" ht="15" customHeight="1" x14ac:dyDescent="0.3">
      <c r="B427" s="19">
        <f t="shared" si="22"/>
        <v>7</v>
      </c>
      <c r="C427" s="20" t="s">
        <v>24</v>
      </c>
      <c r="D427" s="33"/>
      <c r="E427" s="32"/>
      <c r="F427" s="32"/>
      <c r="G427" s="22">
        <v>54.200277999999997</v>
      </c>
      <c r="H427" s="33"/>
    </row>
    <row r="428" spans="2:8" ht="15" customHeight="1" x14ac:dyDescent="0.3">
      <c r="B428" s="19">
        <f t="shared" si="22"/>
        <v>8</v>
      </c>
      <c r="C428" s="20" t="s">
        <v>106</v>
      </c>
      <c r="D428" s="33"/>
      <c r="E428" s="32"/>
      <c r="F428" s="32"/>
      <c r="G428" s="22">
        <v>36.675960000000003</v>
      </c>
      <c r="H428" s="33"/>
    </row>
    <row r="429" spans="2:8" ht="15" customHeight="1" x14ac:dyDescent="0.3">
      <c r="B429" s="19">
        <f>+B428+1</f>
        <v>9</v>
      </c>
      <c r="C429" s="20" t="s">
        <v>107</v>
      </c>
      <c r="D429" s="33"/>
      <c r="E429" s="32"/>
      <c r="F429" s="32"/>
      <c r="G429" s="22">
        <v>5.5380900000000004</v>
      </c>
      <c r="H429" s="33"/>
    </row>
    <row r="430" spans="2:8" ht="15" customHeight="1" x14ac:dyDescent="0.3">
      <c r="B430" s="19">
        <f t="shared" si="22"/>
        <v>10</v>
      </c>
      <c r="C430" s="20" t="s">
        <v>115</v>
      </c>
      <c r="D430" s="33"/>
      <c r="E430" s="32"/>
      <c r="F430" s="32"/>
      <c r="G430" s="22">
        <v>7.77</v>
      </c>
      <c r="H430" s="33"/>
    </row>
    <row r="431" spans="2:8" ht="15" customHeight="1" x14ac:dyDescent="0.3">
      <c r="B431" s="19"/>
      <c r="C431" s="20"/>
      <c r="D431" s="32"/>
      <c r="E431" s="32"/>
      <c r="F431" s="32"/>
      <c r="G431" s="32"/>
      <c r="H431" s="22"/>
    </row>
    <row r="432" spans="2:8" ht="15" customHeight="1" x14ac:dyDescent="0.3">
      <c r="B432" s="20" t="s">
        <v>25</v>
      </c>
      <c r="C432" s="20"/>
      <c r="D432" s="32"/>
      <c r="E432" s="32"/>
      <c r="F432" s="32"/>
      <c r="G432" s="32"/>
      <c r="H432" s="22"/>
    </row>
    <row r="433" spans="2:9" ht="15" customHeight="1" x14ac:dyDescent="0.3">
      <c r="B433" s="19">
        <v>1</v>
      </c>
      <c r="C433" s="20" t="s">
        <v>26</v>
      </c>
      <c r="D433" s="33"/>
      <c r="E433" s="32"/>
      <c r="F433" s="22"/>
      <c r="G433" s="32"/>
      <c r="H433" s="22">
        <v>95.502088000000001</v>
      </c>
      <c r="I433" s="15"/>
    </row>
    <row r="434" spans="2:9" ht="15" customHeight="1" x14ac:dyDescent="0.3">
      <c r="B434" s="19">
        <f>+B433+1</f>
        <v>2</v>
      </c>
      <c r="C434" s="20" t="s">
        <v>27</v>
      </c>
      <c r="D434" s="33"/>
      <c r="E434" s="32"/>
      <c r="F434" s="22"/>
      <c r="G434" s="32"/>
      <c r="H434" s="22">
        <v>150.78772000000001</v>
      </c>
      <c r="I434" s="15"/>
    </row>
    <row r="435" spans="2:9" ht="15" customHeight="1" x14ac:dyDescent="0.3">
      <c r="B435" s="19">
        <f>+B434+1</f>
        <v>3</v>
      </c>
      <c r="C435" s="20" t="s">
        <v>28</v>
      </c>
      <c r="D435" s="33"/>
      <c r="E435" s="32"/>
      <c r="F435" s="33"/>
      <c r="G435" s="22">
        <v>500.06858</v>
      </c>
      <c r="H435" s="33"/>
      <c r="I435" s="15"/>
    </row>
    <row r="436" spans="2:9" ht="15" customHeight="1" x14ac:dyDescent="0.3">
      <c r="B436" s="19">
        <f t="shared" ref="B436:B445" si="23">+B435+1</f>
        <v>4</v>
      </c>
      <c r="C436" s="20" t="s">
        <v>29</v>
      </c>
      <c r="D436" s="33"/>
      <c r="E436" s="32"/>
      <c r="F436" s="22"/>
      <c r="G436" s="32"/>
      <c r="H436" s="22">
        <f>308.0307381</f>
        <v>308.03073810000001</v>
      </c>
      <c r="I436" s="15"/>
    </row>
    <row r="437" spans="2:9" ht="15" customHeight="1" x14ac:dyDescent="0.3">
      <c r="B437" s="19">
        <f>+B436+1</f>
        <v>5</v>
      </c>
      <c r="C437" s="20" t="s">
        <v>30</v>
      </c>
      <c r="D437" s="33"/>
      <c r="E437" s="32"/>
      <c r="F437" s="22"/>
      <c r="G437" s="32"/>
      <c r="H437" s="22">
        <v>87.943969999999993</v>
      </c>
      <c r="I437" s="15"/>
    </row>
    <row r="438" spans="2:9" ht="15" customHeight="1" x14ac:dyDescent="0.3">
      <c r="B438" s="19">
        <f t="shared" si="23"/>
        <v>6</v>
      </c>
      <c r="C438" s="20" t="s">
        <v>31</v>
      </c>
      <c r="D438" s="33"/>
      <c r="E438" s="32"/>
      <c r="F438" s="22"/>
      <c r="G438" s="32"/>
      <c r="H438" s="22">
        <v>5.55</v>
      </c>
      <c r="I438" s="15"/>
    </row>
    <row r="439" spans="2:9" ht="15" customHeight="1" x14ac:dyDescent="0.3">
      <c r="B439" s="19">
        <f t="shared" si="23"/>
        <v>7</v>
      </c>
      <c r="C439" s="20" t="s">
        <v>32</v>
      </c>
      <c r="D439" s="33"/>
      <c r="E439" s="32"/>
      <c r="F439" s="22"/>
      <c r="G439" s="32"/>
      <c r="H439" s="22">
        <v>175.07986</v>
      </c>
      <c r="I439" s="15"/>
    </row>
    <row r="440" spans="2:9" ht="15" customHeight="1" x14ac:dyDescent="0.3">
      <c r="B440" s="19">
        <f t="shared" si="23"/>
        <v>8</v>
      </c>
      <c r="C440" s="20" t="s">
        <v>159</v>
      </c>
      <c r="D440" s="33"/>
      <c r="E440" s="32"/>
      <c r="F440" s="22"/>
      <c r="G440" s="32"/>
      <c r="H440" s="22">
        <v>723.15</v>
      </c>
      <c r="I440" s="15"/>
    </row>
    <row r="441" spans="2:9" ht="15" customHeight="1" x14ac:dyDescent="0.3">
      <c r="B441" s="19">
        <f t="shared" si="23"/>
        <v>9</v>
      </c>
      <c r="C441" s="20" t="s">
        <v>120</v>
      </c>
      <c r="D441" s="33"/>
      <c r="E441" s="32"/>
      <c r="F441" s="22"/>
      <c r="G441" s="32"/>
      <c r="H441" s="22">
        <v>41.21</v>
      </c>
      <c r="I441" s="15"/>
    </row>
    <row r="442" spans="2:9" ht="15" customHeight="1" x14ac:dyDescent="0.3">
      <c r="B442" s="19">
        <f t="shared" si="23"/>
        <v>10</v>
      </c>
      <c r="C442" s="20" t="s">
        <v>158</v>
      </c>
      <c r="D442" s="33"/>
      <c r="E442" s="32"/>
      <c r="F442" s="22"/>
      <c r="G442" s="32"/>
      <c r="H442" s="22">
        <v>303.74</v>
      </c>
      <c r="I442" s="15"/>
    </row>
    <row r="443" spans="2:9" ht="15" customHeight="1" x14ac:dyDescent="0.3">
      <c r="B443" s="19">
        <f t="shared" si="23"/>
        <v>11</v>
      </c>
      <c r="C443" s="20" t="s">
        <v>147</v>
      </c>
      <c r="D443" s="33"/>
      <c r="E443" s="32"/>
      <c r="F443" s="22"/>
      <c r="G443" s="32"/>
      <c r="H443" s="22">
        <v>33.0329184</v>
      </c>
      <c r="I443" s="15"/>
    </row>
    <row r="444" spans="2:9" ht="15" customHeight="1" x14ac:dyDescent="0.3">
      <c r="B444" s="19">
        <f>+B443+1</f>
        <v>12</v>
      </c>
      <c r="C444" s="20" t="s">
        <v>34</v>
      </c>
      <c r="D444" s="33"/>
      <c r="E444" s="32"/>
      <c r="F444" s="22"/>
      <c r="G444" s="32"/>
      <c r="H444" s="22">
        <v>0.31269999999999998</v>
      </c>
      <c r="I444" s="15"/>
    </row>
    <row r="445" spans="2:9" ht="15" customHeight="1" x14ac:dyDescent="0.3">
      <c r="B445" s="19">
        <f t="shared" si="23"/>
        <v>13</v>
      </c>
      <c r="C445" s="20" t="s">
        <v>35</v>
      </c>
      <c r="D445" s="33"/>
      <c r="E445" s="32"/>
      <c r="F445" s="22"/>
      <c r="G445" s="32"/>
      <c r="H445" s="22">
        <v>78.164119999999997</v>
      </c>
      <c r="I445" s="15"/>
    </row>
    <row r="446" spans="2:9" ht="15" customHeight="1" x14ac:dyDescent="0.3">
      <c r="B446" s="19">
        <f>+B445+1</f>
        <v>14</v>
      </c>
      <c r="C446" s="20" t="s">
        <v>151</v>
      </c>
      <c r="D446" s="33"/>
      <c r="E446" s="32"/>
      <c r="F446" s="22"/>
      <c r="G446" s="32"/>
      <c r="H446" s="22">
        <v>304.55</v>
      </c>
      <c r="I446" s="15"/>
    </row>
    <row r="447" spans="2:9" ht="15" customHeight="1" x14ac:dyDescent="0.3">
      <c r="B447" s="19">
        <f>+B446+1</f>
        <v>15</v>
      </c>
      <c r="C447" s="20" t="s">
        <v>150</v>
      </c>
      <c r="D447" s="33"/>
      <c r="E447" s="32"/>
      <c r="F447" s="22"/>
      <c r="G447" s="32"/>
      <c r="H447" s="22">
        <v>210.81</v>
      </c>
      <c r="I447" s="15"/>
    </row>
    <row r="448" spans="2:9" ht="15" customHeight="1" x14ac:dyDescent="0.3">
      <c r="B448" s="19">
        <f>+B447+1</f>
        <v>16</v>
      </c>
      <c r="C448" s="20" t="s">
        <v>37</v>
      </c>
      <c r="D448" s="33"/>
      <c r="E448" s="32"/>
      <c r="F448" s="22"/>
      <c r="G448" s="32"/>
      <c r="H448" s="22">
        <v>89.690439900000001</v>
      </c>
      <c r="I448" s="15"/>
    </row>
    <row r="449" spans="2:9" ht="15" customHeight="1" x14ac:dyDescent="0.3">
      <c r="B449" s="19">
        <f t="shared" ref="B449:B463" si="24">+B448+1</f>
        <v>17</v>
      </c>
      <c r="C449" s="20" t="s">
        <v>39</v>
      </c>
      <c r="D449" s="33"/>
      <c r="E449" s="32"/>
      <c r="F449" s="22"/>
      <c r="G449" s="32"/>
      <c r="H449" s="22">
        <v>42.399903499999994</v>
      </c>
      <c r="I449" s="15"/>
    </row>
    <row r="450" spans="2:9" ht="15" customHeight="1" x14ac:dyDescent="0.3">
      <c r="B450" s="19">
        <f t="shared" si="24"/>
        <v>18</v>
      </c>
      <c r="C450" s="20" t="s">
        <v>40</v>
      </c>
      <c r="D450" s="33"/>
      <c r="E450" s="32"/>
      <c r="F450" s="22"/>
      <c r="G450" s="32"/>
      <c r="H450" s="22">
        <v>79.914940000000001</v>
      </c>
      <c r="I450" s="15"/>
    </row>
    <row r="451" spans="2:9" ht="15" customHeight="1" x14ac:dyDescent="0.3">
      <c r="B451" s="19">
        <f t="shared" si="24"/>
        <v>19</v>
      </c>
      <c r="C451" s="20" t="s">
        <v>41</v>
      </c>
      <c r="D451" s="33"/>
      <c r="E451" s="32"/>
      <c r="F451" s="22"/>
      <c r="G451" s="32"/>
      <c r="H451" s="22">
        <v>109.36429</v>
      </c>
      <c r="I451" s="15"/>
    </row>
    <row r="452" spans="2:9" ht="15" customHeight="1" x14ac:dyDescent="0.3">
      <c r="B452" s="19">
        <f t="shared" si="24"/>
        <v>20</v>
      </c>
      <c r="C452" s="20" t="s">
        <v>108</v>
      </c>
      <c r="D452" s="33"/>
      <c r="E452" s="32"/>
      <c r="F452" s="22"/>
      <c r="G452" s="32"/>
      <c r="H452" s="22">
        <f>81.18173</f>
        <v>81.181730000000002</v>
      </c>
      <c r="I452" s="15"/>
    </row>
    <row r="453" spans="2:9" ht="15" customHeight="1" x14ac:dyDescent="0.3">
      <c r="B453" s="19">
        <f t="shared" si="24"/>
        <v>21</v>
      </c>
      <c r="C453" s="20" t="s">
        <v>156</v>
      </c>
      <c r="D453" s="33"/>
      <c r="E453" s="32"/>
      <c r="F453" s="22"/>
      <c r="G453" s="32"/>
      <c r="H453" s="22">
        <v>4125</v>
      </c>
      <c r="I453" s="15"/>
    </row>
    <row r="454" spans="2:9" ht="15" customHeight="1" x14ac:dyDescent="0.3">
      <c r="B454" s="19">
        <f t="shared" si="24"/>
        <v>22</v>
      </c>
      <c r="C454" s="20" t="s">
        <v>42</v>
      </c>
      <c r="D454" s="33"/>
      <c r="E454" s="32"/>
      <c r="F454" s="22"/>
      <c r="G454" s="32"/>
      <c r="H454" s="22">
        <v>142.95058969999999</v>
      </c>
      <c r="I454" s="15"/>
    </row>
    <row r="455" spans="2:9" ht="15" customHeight="1" x14ac:dyDescent="0.3">
      <c r="B455" s="19">
        <f t="shared" si="24"/>
        <v>23</v>
      </c>
      <c r="C455" s="20" t="s">
        <v>43</v>
      </c>
      <c r="D455" s="33"/>
      <c r="E455" s="32"/>
      <c r="F455" s="22"/>
      <c r="G455" s="32"/>
      <c r="H455" s="22">
        <v>0.39045000000000002</v>
      </c>
      <c r="I455" s="15"/>
    </row>
    <row r="456" spans="2:9" ht="15" customHeight="1" x14ac:dyDescent="0.3">
      <c r="B456" s="19">
        <f t="shared" si="24"/>
        <v>24</v>
      </c>
      <c r="C456" s="20" t="s">
        <v>45</v>
      </c>
      <c r="D456" s="33"/>
      <c r="E456" s="32"/>
      <c r="F456" s="22"/>
      <c r="G456" s="32"/>
      <c r="H456" s="22">
        <v>226.83388819999999</v>
      </c>
      <c r="I456" s="15"/>
    </row>
    <row r="457" spans="2:9" ht="15" customHeight="1" x14ac:dyDescent="0.3">
      <c r="B457" s="19">
        <f t="shared" si="24"/>
        <v>25</v>
      </c>
      <c r="C457" s="20" t="s">
        <v>93</v>
      </c>
      <c r="D457" s="33"/>
      <c r="E457" s="32"/>
      <c r="F457" s="22"/>
      <c r="G457" s="32"/>
      <c r="H457" s="22">
        <v>24.40147</v>
      </c>
      <c r="I457" s="15"/>
    </row>
    <row r="458" spans="2:9" ht="15" customHeight="1" x14ac:dyDescent="0.3">
      <c r="B458" s="19">
        <f t="shared" si="24"/>
        <v>26</v>
      </c>
      <c r="C458" s="20" t="s">
        <v>110</v>
      </c>
      <c r="D458" s="33"/>
      <c r="E458" s="32"/>
      <c r="F458" s="22">
        <f>178.01412+56.4</f>
        <v>234.41412</v>
      </c>
      <c r="G458" s="32"/>
      <c r="H458" s="22">
        <v>234.41</v>
      </c>
      <c r="I458" s="15"/>
    </row>
    <row r="459" spans="2:9" ht="15" customHeight="1" x14ac:dyDescent="0.3">
      <c r="B459" s="19">
        <f t="shared" si="24"/>
        <v>27</v>
      </c>
      <c r="C459" s="20" t="s">
        <v>94</v>
      </c>
      <c r="D459" s="33"/>
      <c r="E459" s="22">
        <v>56.316152800000005</v>
      </c>
      <c r="F459" s="22"/>
      <c r="G459" s="32"/>
      <c r="H459" s="22">
        <v>56.316152800000005</v>
      </c>
      <c r="I459" s="15"/>
    </row>
    <row r="460" spans="2:9" ht="15" customHeight="1" x14ac:dyDescent="0.3">
      <c r="B460" s="19">
        <f t="shared" si="24"/>
        <v>28</v>
      </c>
      <c r="C460" s="20" t="s">
        <v>111</v>
      </c>
      <c r="D460" s="33"/>
      <c r="E460" s="32"/>
      <c r="F460" s="22"/>
      <c r="G460" s="32"/>
      <c r="H460" s="22">
        <v>39.741370000000003</v>
      </c>
      <c r="I460" s="15"/>
    </row>
    <row r="461" spans="2:9" ht="15" customHeight="1" x14ac:dyDescent="0.3">
      <c r="B461" s="19">
        <f t="shared" si="24"/>
        <v>29</v>
      </c>
      <c r="C461" s="20" t="s">
        <v>112</v>
      </c>
      <c r="D461" s="33"/>
      <c r="E461" s="32"/>
      <c r="F461" s="22"/>
      <c r="G461" s="32"/>
      <c r="H461" s="22">
        <v>12.1403324</v>
      </c>
      <c r="I461" s="15"/>
    </row>
    <row r="462" spans="2:9" ht="15" customHeight="1" x14ac:dyDescent="0.3">
      <c r="B462" s="19">
        <f t="shared" si="24"/>
        <v>30</v>
      </c>
      <c r="C462" s="20" t="s">
        <v>116</v>
      </c>
      <c r="D462" s="33"/>
      <c r="E462" s="32"/>
      <c r="F462" s="22"/>
      <c r="G462" s="32"/>
      <c r="H462" s="22">
        <v>2.5</v>
      </c>
      <c r="I462" s="15"/>
    </row>
    <row r="463" spans="2:9" ht="15" customHeight="1" x14ac:dyDescent="0.3">
      <c r="B463" s="19">
        <f t="shared" si="24"/>
        <v>31</v>
      </c>
      <c r="C463" s="20" t="s">
        <v>117</v>
      </c>
      <c r="D463" s="33"/>
      <c r="E463" s="32"/>
      <c r="F463" s="22"/>
      <c r="G463" s="32"/>
      <c r="H463" s="22">
        <v>53.203969999999998</v>
      </c>
      <c r="I463" s="15"/>
    </row>
    <row r="464" spans="2:9" ht="15" customHeight="1" x14ac:dyDescent="0.3">
      <c r="B464" s="19"/>
      <c r="C464" s="20"/>
      <c r="D464" s="33"/>
      <c r="E464" s="32"/>
      <c r="F464" s="22"/>
      <c r="G464" s="32"/>
      <c r="H464" s="22"/>
      <c r="I464" s="15"/>
    </row>
    <row r="465" spans="2:9" ht="15" customHeight="1" x14ac:dyDescent="0.3">
      <c r="B465" s="20" t="s">
        <v>46</v>
      </c>
      <c r="C465" s="20"/>
      <c r="D465" s="33"/>
      <c r="E465" s="32"/>
      <c r="F465" s="22"/>
      <c r="G465" s="32"/>
      <c r="H465" s="22"/>
      <c r="I465" s="15"/>
    </row>
    <row r="466" spans="2:9" ht="15" customHeight="1" x14ac:dyDescent="0.3">
      <c r="B466" s="19">
        <v>1</v>
      </c>
      <c r="C466" s="20" t="s">
        <v>47</v>
      </c>
      <c r="D466" s="33"/>
      <c r="E466" s="32"/>
      <c r="F466" s="22"/>
      <c r="G466" s="32"/>
      <c r="H466" s="22">
        <v>617.20357130000002</v>
      </c>
      <c r="I466" s="15"/>
    </row>
    <row r="467" spans="2:9" ht="15" customHeight="1" x14ac:dyDescent="0.3">
      <c r="B467" s="19">
        <f>+B466+1</f>
        <v>2</v>
      </c>
      <c r="C467" s="20" t="s">
        <v>48</v>
      </c>
      <c r="D467" s="33"/>
      <c r="E467" s="32"/>
      <c r="F467" s="22"/>
      <c r="G467" s="32"/>
      <c r="H467" s="22">
        <v>79.380650000000003</v>
      </c>
      <c r="I467" s="15"/>
    </row>
    <row r="468" spans="2:9" ht="15" customHeight="1" x14ac:dyDescent="0.3">
      <c r="B468" s="19">
        <f t="shared" ref="B468:B479" si="25">+B467+1</f>
        <v>3</v>
      </c>
      <c r="C468" s="20" t="s">
        <v>49</v>
      </c>
      <c r="D468" s="33"/>
      <c r="E468" s="32"/>
      <c r="F468" s="22"/>
      <c r="G468" s="32"/>
      <c r="H468" s="22">
        <v>2.0440700000000001</v>
      </c>
      <c r="I468" s="15"/>
    </row>
    <row r="469" spans="2:9" ht="15" customHeight="1" x14ac:dyDescent="0.3">
      <c r="B469" s="19">
        <f t="shared" si="25"/>
        <v>4</v>
      </c>
      <c r="C469" s="20" t="s">
        <v>50</v>
      </c>
      <c r="D469" s="33"/>
      <c r="E469" s="32"/>
      <c r="F469" s="22"/>
      <c r="G469" s="32"/>
      <c r="H469" s="22">
        <f>138.1514786-H470</f>
        <v>17.591478599999988</v>
      </c>
      <c r="I469" s="15"/>
    </row>
    <row r="470" spans="2:9" ht="15" customHeight="1" x14ac:dyDescent="0.3">
      <c r="B470" s="19">
        <f t="shared" si="25"/>
        <v>5</v>
      </c>
      <c r="C470" s="20" t="s">
        <v>51</v>
      </c>
      <c r="D470" s="33"/>
      <c r="E470" s="32"/>
      <c r="F470" s="22"/>
      <c r="G470" s="32"/>
      <c r="H470" s="22">
        <v>120.56</v>
      </c>
      <c r="I470" s="15"/>
    </row>
    <row r="471" spans="2:9" ht="15" customHeight="1" x14ac:dyDescent="0.3">
      <c r="B471" s="19">
        <f t="shared" si="25"/>
        <v>6</v>
      </c>
      <c r="C471" s="20" t="s">
        <v>52</v>
      </c>
      <c r="D471" s="33"/>
      <c r="E471" s="32"/>
      <c r="F471" s="22"/>
      <c r="G471" s="32"/>
      <c r="H471" s="22">
        <v>189.09</v>
      </c>
      <c r="I471" s="15"/>
    </row>
    <row r="472" spans="2:9" ht="15" customHeight="1" x14ac:dyDescent="0.3">
      <c r="B472" s="19">
        <f>+B471+1</f>
        <v>7</v>
      </c>
      <c r="C472" s="20" t="s">
        <v>53</v>
      </c>
      <c r="D472" s="33"/>
      <c r="E472" s="32"/>
      <c r="F472" s="22"/>
      <c r="G472" s="32"/>
      <c r="H472" s="22">
        <v>106.7560414</v>
      </c>
      <c r="I472" s="15"/>
    </row>
    <row r="473" spans="2:9" ht="15" customHeight="1" x14ac:dyDescent="0.3">
      <c r="B473" s="19">
        <f t="shared" si="25"/>
        <v>8</v>
      </c>
      <c r="C473" s="20" t="s">
        <v>54</v>
      </c>
      <c r="D473" s="33"/>
      <c r="E473" s="32"/>
      <c r="F473" s="22"/>
      <c r="G473" s="32"/>
      <c r="H473" s="22">
        <v>22.2795305</v>
      </c>
      <c r="I473" s="15"/>
    </row>
    <row r="474" spans="2:9" ht="15" customHeight="1" x14ac:dyDescent="0.3">
      <c r="B474" s="19">
        <f>+B473+1</f>
        <v>9</v>
      </c>
      <c r="C474" s="20" t="s">
        <v>55</v>
      </c>
      <c r="D474" s="33"/>
      <c r="E474" s="32"/>
      <c r="F474" s="22"/>
      <c r="G474" s="32"/>
      <c r="H474" s="22">
        <v>11.21</v>
      </c>
      <c r="I474" s="15"/>
    </row>
    <row r="475" spans="2:9" ht="15" customHeight="1" x14ac:dyDescent="0.3">
      <c r="B475" s="19">
        <f t="shared" si="25"/>
        <v>10</v>
      </c>
      <c r="C475" s="20" t="s">
        <v>56</v>
      </c>
      <c r="D475" s="33"/>
      <c r="E475" s="32"/>
      <c r="F475" s="22"/>
      <c r="G475" s="32"/>
      <c r="H475" s="22">
        <v>14.16</v>
      </c>
      <c r="I475" s="15"/>
    </row>
    <row r="476" spans="2:9" ht="15" customHeight="1" x14ac:dyDescent="0.3">
      <c r="B476" s="19">
        <f t="shared" si="25"/>
        <v>11</v>
      </c>
      <c r="C476" s="20" t="s">
        <v>57</v>
      </c>
      <c r="D476" s="33"/>
      <c r="E476" s="32"/>
      <c r="F476" s="22"/>
      <c r="G476" s="32"/>
      <c r="H476" s="22">
        <v>49.099563599999996</v>
      </c>
      <c r="I476" s="15"/>
    </row>
    <row r="477" spans="2:9" ht="15" customHeight="1" x14ac:dyDescent="0.3">
      <c r="B477" s="19">
        <f>+B476+1</f>
        <v>12</v>
      </c>
      <c r="C477" s="20" t="s">
        <v>58</v>
      </c>
      <c r="D477" s="33"/>
      <c r="E477" s="32"/>
      <c r="F477" s="22"/>
      <c r="G477" s="32"/>
      <c r="H477" s="22">
        <v>1542.1012547</v>
      </c>
      <c r="I477" s="15"/>
    </row>
    <row r="478" spans="2:9" ht="15" customHeight="1" x14ac:dyDescent="0.3">
      <c r="B478" s="19">
        <f t="shared" si="25"/>
        <v>13</v>
      </c>
      <c r="C478" s="20" t="s">
        <v>103</v>
      </c>
      <c r="D478" s="33"/>
      <c r="E478" s="32"/>
      <c r="F478" s="22"/>
      <c r="G478" s="32"/>
      <c r="H478" s="22">
        <v>9.7019999999999995E-2</v>
      </c>
      <c r="I478" s="15"/>
    </row>
    <row r="479" spans="2:9" ht="15" customHeight="1" x14ac:dyDescent="0.3">
      <c r="B479" s="19">
        <f t="shared" si="25"/>
        <v>14</v>
      </c>
      <c r="C479" s="20" t="s">
        <v>59</v>
      </c>
      <c r="D479" s="33"/>
      <c r="E479" s="32"/>
      <c r="F479" s="22">
        <v>8.5422600000000006</v>
      </c>
      <c r="G479" s="32"/>
      <c r="H479" s="22">
        <v>8.5422600000000006</v>
      </c>
      <c r="I479" s="15"/>
    </row>
    <row r="480" spans="2:9" ht="15" customHeight="1" x14ac:dyDescent="0.3">
      <c r="B480" s="19">
        <f>+B479+1</f>
        <v>15</v>
      </c>
      <c r="C480" s="20" t="s">
        <v>60</v>
      </c>
      <c r="D480" s="33"/>
      <c r="E480" s="32"/>
      <c r="F480" s="22"/>
      <c r="G480" s="32"/>
      <c r="H480" s="22">
        <v>313.97104400000001</v>
      </c>
      <c r="I480" s="15"/>
    </row>
    <row r="481" spans="2:9" ht="15" customHeight="1" x14ac:dyDescent="0.3">
      <c r="B481" s="19">
        <f>+B480+1</f>
        <v>16</v>
      </c>
      <c r="C481" s="20" t="s">
        <v>61</v>
      </c>
      <c r="D481" s="33"/>
      <c r="E481" s="32"/>
      <c r="F481" s="22"/>
      <c r="G481" s="32"/>
      <c r="H481" s="22">
        <f>4.02417</f>
        <v>4.0241699999999998</v>
      </c>
      <c r="I481" s="15"/>
    </row>
    <row r="482" spans="2:9" ht="15" customHeight="1" x14ac:dyDescent="0.3">
      <c r="B482" s="19">
        <f t="shared" ref="B482:B485" si="26">+B481+1</f>
        <v>17</v>
      </c>
      <c r="C482" s="20" t="s">
        <v>126</v>
      </c>
      <c r="D482" s="33"/>
      <c r="E482" s="32"/>
      <c r="F482" s="22">
        <v>54.646279999999997</v>
      </c>
      <c r="G482" s="32"/>
      <c r="H482" s="22">
        <v>54.646279999999997</v>
      </c>
      <c r="I482" s="15"/>
    </row>
    <row r="483" spans="2:9" ht="15" customHeight="1" x14ac:dyDescent="0.3">
      <c r="B483" s="19">
        <f t="shared" si="26"/>
        <v>18</v>
      </c>
      <c r="C483" s="20" t="s">
        <v>63</v>
      </c>
      <c r="D483" s="33"/>
      <c r="E483" s="32"/>
      <c r="F483" s="22">
        <v>21.963429999999995</v>
      </c>
      <c r="G483" s="32"/>
      <c r="H483" s="22">
        <v>21.963429999999995</v>
      </c>
      <c r="I483" s="15"/>
    </row>
    <row r="484" spans="2:9" ht="15" customHeight="1" x14ac:dyDescent="0.3">
      <c r="B484" s="19">
        <f t="shared" si="26"/>
        <v>19</v>
      </c>
      <c r="C484" s="20" t="s">
        <v>64</v>
      </c>
      <c r="D484" s="33"/>
      <c r="E484" s="32"/>
      <c r="F484" s="22"/>
      <c r="G484" s="32"/>
      <c r="H484" s="22">
        <v>15.914669999999999</v>
      </c>
      <c r="I484" s="15"/>
    </row>
    <row r="485" spans="2:9" ht="15" customHeight="1" x14ac:dyDescent="0.3">
      <c r="B485" s="19">
        <f t="shared" si="26"/>
        <v>20</v>
      </c>
      <c r="C485" s="20" t="s">
        <v>95</v>
      </c>
      <c r="D485" s="33"/>
      <c r="E485" s="32"/>
      <c r="F485" s="22"/>
      <c r="G485" s="32"/>
      <c r="H485" s="22">
        <v>64.408981299999994</v>
      </c>
      <c r="I485" s="15"/>
    </row>
    <row r="486" spans="2:9" ht="15" customHeight="1" x14ac:dyDescent="0.3">
      <c r="B486" s="19"/>
      <c r="C486" s="20"/>
      <c r="D486" s="33"/>
      <c r="E486" s="32"/>
      <c r="F486" s="22"/>
      <c r="G486" s="32"/>
      <c r="H486" s="22"/>
      <c r="I486" s="15"/>
    </row>
    <row r="487" spans="2:9" ht="15" customHeight="1" x14ac:dyDescent="0.3">
      <c r="B487" s="20" t="s">
        <v>65</v>
      </c>
      <c r="C487" s="20"/>
      <c r="D487" s="33"/>
      <c r="E487" s="32"/>
      <c r="F487" s="22"/>
      <c r="G487" s="32"/>
      <c r="H487" s="22"/>
      <c r="I487" s="15"/>
    </row>
    <row r="488" spans="2:9" ht="15" customHeight="1" x14ac:dyDescent="0.3">
      <c r="B488" s="19">
        <v>1</v>
      </c>
      <c r="C488" s="20" t="s">
        <v>66</v>
      </c>
      <c r="D488" s="33"/>
      <c r="E488" s="32"/>
      <c r="F488" s="22"/>
      <c r="G488" s="32"/>
      <c r="H488" s="22"/>
      <c r="I488" s="15"/>
    </row>
    <row r="489" spans="2:9" ht="15" customHeight="1" x14ac:dyDescent="0.3">
      <c r="B489" s="19" t="s">
        <v>97</v>
      </c>
      <c r="C489" s="20" t="s">
        <v>127</v>
      </c>
      <c r="D489" s="33"/>
      <c r="E489" s="32"/>
      <c r="F489" s="22">
        <v>125.24</v>
      </c>
      <c r="G489" s="32"/>
      <c r="H489" s="22">
        <v>125.24</v>
      </c>
      <c r="I489" s="15"/>
    </row>
    <row r="490" spans="2:9" ht="15" customHeight="1" x14ac:dyDescent="0.3">
      <c r="B490" s="19"/>
      <c r="C490" s="20"/>
      <c r="D490" s="33"/>
      <c r="E490" s="32"/>
      <c r="F490" s="22"/>
      <c r="G490" s="32"/>
      <c r="H490" s="22"/>
      <c r="I490" s="15"/>
    </row>
    <row r="491" spans="2:9" ht="15" customHeight="1" x14ac:dyDescent="0.3">
      <c r="B491" s="19">
        <v>2</v>
      </c>
      <c r="C491" s="20" t="s">
        <v>98</v>
      </c>
      <c r="D491" s="33"/>
      <c r="E491" s="32"/>
      <c r="F491" s="22"/>
      <c r="G491" s="32"/>
      <c r="H491" s="22"/>
      <c r="I491" s="15"/>
    </row>
    <row r="492" spans="2:9" ht="15" customHeight="1" x14ac:dyDescent="0.3">
      <c r="B492" s="19" t="s">
        <v>97</v>
      </c>
      <c r="C492" s="20" t="s">
        <v>67</v>
      </c>
      <c r="D492" s="33"/>
      <c r="E492" s="32"/>
      <c r="F492" s="22"/>
      <c r="G492" s="32"/>
      <c r="H492" s="22">
        <v>439.14633690000005</v>
      </c>
      <c r="I492" s="15"/>
    </row>
    <row r="493" spans="2:9" ht="15" customHeight="1" x14ac:dyDescent="0.3">
      <c r="B493" s="19"/>
      <c r="C493" s="34"/>
      <c r="D493" s="33"/>
      <c r="E493" s="32"/>
      <c r="F493" s="22"/>
      <c r="G493" s="32"/>
      <c r="H493" s="22"/>
      <c r="I493" s="15"/>
    </row>
    <row r="494" spans="2:9" ht="15" customHeight="1" x14ac:dyDescent="0.3">
      <c r="B494" s="20" t="s">
        <v>68</v>
      </c>
      <c r="C494" s="20"/>
      <c r="D494" s="33"/>
      <c r="E494" s="32"/>
      <c r="F494" s="22"/>
      <c r="G494" s="32"/>
      <c r="H494" s="22"/>
      <c r="I494" s="15"/>
    </row>
    <row r="495" spans="2:9" ht="15" customHeight="1" x14ac:dyDescent="0.3">
      <c r="B495" s="19">
        <v>1</v>
      </c>
      <c r="C495" s="20" t="s">
        <v>69</v>
      </c>
      <c r="D495" s="33"/>
      <c r="E495" s="32"/>
      <c r="F495" s="22">
        <v>416.65691799999996</v>
      </c>
      <c r="G495" s="32"/>
      <c r="H495" s="22">
        <v>416.65691799999996</v>
      </c>
      <c r="I495" s="15"/>
    </row>
    <row r="496" spans="2:9" ht="15" customHeight="1" x14ac:dyDescent="0.3">
      <c r="B496" s="19">
        <f>+B495+1</f>
        <v>2</v>
      </c>
      <c r="C496" s="20" t="s">
        <v>70</v>
      </c>
      <c r="D496" s="33"/>
      <c r="E496" s="32"/>
      <c r="F496" s="22">
        <v>76.954390000000004</v>
      </c>
      <c r="G496" s="32"/>
      <c r="H496" s="22">
        <v>76.954390000000004</v>
      </c>
      <c r="I496" s="15"/>
    </row>
    <row r="497" spans="2:9" ht="15" customHeight="1" x14ac:dyDescent="0.3">
      <c r="B497" s="19">
        <f t="shared" ref="B497:B503" si="27">+B496+1</f>
        <v>3</v>
      </c>
      <c r="C497" s="20" t="s">
        <v>71</v>
      </c>
      <c r="D497" s="33"/>
      <c r="E497" s="32"/>
      <c r="F497" s="22">
        <v>60.240749999999998</v>
      </c>
      <c r="G497" s="32"/>
      <c r="H497" s="22">
        <v>60.240749999999998</v>
      </c>
      <c r="I497" s="15"/>
    </row>
    <row r="498" spans="2:9" ht="15" customHeight="1" x14ac:dyDescent="0.3">
      <c r="B498" s="19">
        <f>+B497+1</f>
        <v>4</v>
      </c>
      <c r="C498" s="20" t="s">
        <v>72</v>
      </c>
      <c r="D498" s="33"/>
      <c r="E498" s="32"/>
      <c r="F498" s="22">
        <v>91.814049999999995</v>
      </c>
      <c r="G498" s="32"/>
      <c r="H498" s="22">
        <v>91.814049999999995</v>
      </c>
      <c r="I498" s="15"/>
    </row>
    <row r="499" spans="2:9" ht="15" customHeight="1" x14ac:dyDescent="0.3">
      <c r="B499" s="19">
        <f t="shared" si="27"/>
        <v>5</v>
      </c>
      <c r="C499" s="20" t="s">
        <v>99</v>
      </c>
      <c r="D499" s="33"/>
      <c r="E499" s="32"/>
      <c r="F499" s="22">
        <v>271.31056059999997</v>
      </c>
      <c r="G499" s="32"/>
      <c r="H499" s="22">
        <v>271.31056059999997</v>
      </c>
      <c r="I499" s="15"/>
    </row>
    <row r="500" spans="2:9" ht="15" customHeight="1" x14ac:dyDescent="0.3">
      <c r="B500" s="19">
        <f t="shared" si="27"/>
        <v>6</v>
      </c>
      <c r="C500" s="20" t="s">
        <v>73</v>
      </c>
      <c r="D500" s="33"/>
      <c r="E500" s="32"/>
      <c r="F500" s="22">
        <v>30.562100000000001</v>
      </c>
      <c r="G500" s="32"/>
      <c r="H500" s="22">
        <v>30.562100000000001</v>
      </c>
      <c r="I500" s="15"/>
    </row>
    <row r="501" spans="2:9" ht="15" customHeight="1" x14ac:dyDescent="0.3">
      <c r="B501" s="19">
        <f t="shared" si="27"/>
        <v>7</v>
      </c>
      <c r="C501" s="20" t="s">
        <v>128</v>
      </c>
      <c r="D501" s="33"/>
      <c r="E501" s="32"/>
      <c r="F501" s="22">
        <v>664.54</v>
      </c>
      <c r="G501" s="32"/>
      <c r="H501" s="22">
        <v>664.54</v>
      </c>
      <c r="I501" s="15"/>
    </row>
    <row r="502" spans="2:9" ht="15" customHeight="1" x14ac:dyDescent="0.3">
      <c r="B502" s="19">
        <f>+B501+1</f>
        <v>8</v>
      </c>
      <c r="C502" s="20" t="s">
        <v>74</v>
      </c>
      <c r="D502" s="33"/>
      <c r="E502" s="32"/>
      <c r="F502" s="22">
        <v>112.25126</v>
      </c>
      <c r="G502" s="32"/>
      <c r="H502" s="22">
        <v>112.25126</v>
      </c>
      <c r="I502" s="15"/>
    </row>
    <row r="503" spans="2:9" ht="15" customHeight="1" x14ac:dyDescent="0.3">
      <c r="B503" s="19">
        <f t="shared" si="27"/>
        <v>9</v>
      </c>
      <c r="C503" s="20" t="s">
        <v>75</v>
      </c>
      <c r="D503" s="33"/>
      <c r="E503" s="32"/>
      <c r="F503" s="22">
        <f>59.47295</f>
        <v>59.472949999999997</v>
      </c>
      <c r="G503" s="32"/>
      <c r="H503" s="22">
        <f>59.47295</f>
        <v>59.472949999999997</v>
      </c>
      <c r="I503" s="15"/>
    </row>
    <row r="504" spans="2:9" ht="15" customHeight="1" x14ac:dyDescent="0.3">
      <c r="B504" s="19">
        <f>+B503+1</f>
        <v>10</v>
      </c>
      <c r="C504" s="20" t="s">
        <v>76</v>
      </c>
      <c r="D504" s="33"/>
      <c r="E504" s="32"/>
      <c r="F504" s="22">
        <v>21.590150000000001</v>
      </c>
      <c r="G504" s="32"/>
      <c r="H504" s="22">
        <v>21.590150000000001</v>
      </c>
      <c r="I504" s="15"/>
    </row>
    <row r="505" spans="2:9" ht="15" customHeight="1" x14ac:dyDescent="0.3">
      <c r="B505" s="19"/>
      <c r="C505" s="20"/>
      <c r="D505" s="33"/>
      <c r="E505" s="32"/>
      <c r="F505" s="22"/>
      <c r="G505" s="32"/>
      <c r="H505" s="22"/>
      <c r="I505" s="15"/>
    </row>
    <row r="506" spans="2:9" ht="15" customHeight="1" x14ac:dyDescent="0.3">
      <c r="B506" s="20" t="s">
        <v>77</v>
      </c>
      <c r="C506" s="20"/>
      <c r="D506" s="33"/>
      <c r="E506" s="32"/>
      <c r="F506" s="22"/>
      <c r="G506" s="32"/>
      <c r="H506" s="22"/>
      <c r="I506" s="15"/>
    </row>
    <row r="507" spans="2:9" ht="15" customHeight="1" x14ac:dyDescent="0.3">
      <c r="B507" s="19">
        <v>1</v>
      </c>
      <c r="C507" s="20" t="s">
        <v>78</v>
      </c>
      <c r="D507" s="33"/>
      <c r="E507" s="32"/>
      <c r="F507" s="22"/>
      <c r="G507" s="32"/>
      <c r="H507" s="22">
        <v>992.29259659999991</v>
      </c>
      <c r="I507" s="15"/>
    </row>
    <row r="508" spans="2:9" ht="15" customHeight="1" x14ac:dyDescent="0.3">
      <c r="B508" s="19">
        <f t="shared" ref="B508:B510" si="28">+B507+1</f>
        <v>2</v>
      </c>
      <c r="C508" s="20" t="s">
        <v>79</v>
      </c>
      <c r="D508" s="33"/>
      <c r="E508" s="32"/>
      <c r="F508" s="22"/>
      <c r="G508" s="32"/>
      <c r="H508" s="22">
        <v>170.45123000000001</v>
      </c>
      <c r="I508" s="15"/>
    </row>
    <row r="509" spans="2:9" ht="15" customHeight="1" x14ac:dyDescent="0.3">
      <c r="B509" s="19">
        <f t="shared" si="28"/>
        <v>3</v>
      </c>
      <c r="C509" s="20" t="s">
        <v>80</v>
      </c>
      <c r="D509" s="33"/>
      <c r="E509" s="32"/>
      <c r="F509" s="22"/>
      <c r="G509" s="32"/>
      <c r="H509" s="22">
        <v>4.2060053000000011</v>
      </c>
      <c r="I509" s="15"/>
    </row>
    <row r="510" spans="2:9" ht="15" customHeight="1" x14ac:dyDescent="0.3">
      <c r="B510" s="19">
        <f t="shared" si="28"/>
        <v>4</v>
      </c>
      <c r="C510" s="20" t="s">
        <v>81</v>
      </c>
      <c r="D510" s="33"/>
      <c r="E510" s="32"/>
      <c r="F510" s="22"/>
      <c r="G510" s="32"/>
      <c r="H510" s="22">
        <v>18.937441</v>
      </c>
      <c r="I510" s="15"/>
    </row>
    <row r="511" spans="2:9" ht="15" customHeight="1" x14ac:dyDescent="0.3">
      <c r="B511" s="19"/>
      <c r="C511" s="34"/>
      <c r="D511" s="33"/>
      <c r="E511" s="32"/>
      <c r="F511" s="22"/>
      <c r="G511" s="32"/>
      <c r="H511" s="22"/>
      <c r="I511" s="15"/>
    </row>
    <row r="512" spans="2:9" ht="15" customHeight="1" x14ac:dyDescent="0.3">
      <c r="B512" s="20" t="s">
        <v>143</v>
      </c>
      <c r="C512" s="20"/>
      <c r="D512" s="33"/>
      <c r="E512" s="32"/>
      <c r="F512" s="22"/>
      <c r="G512" s="32"/>
      <c r="H512" s="22"/>
      <c r="I512" s="15"/>
    </row>
    <row r="513" spans="2:9" ht="15" customHeight="1" x14ac:dyDescent="0.3">
      <c r="B513" s="19">
        <v>1</v>
      </c>
      <c r="C513" s="20" t="s">
        <v>154</v>
      </c>
      <c r="D513" s="33"/>
      <c r="E513" s="32"/>
      <c r="F513" s="22"/>
      <c r="G513" s="32"/>
      <c r="H513" s="22">
        <v>158</v>
      </c>
      <c r="I513" s="15"/>
    </row>
    <row r="514" spans="2:9" ht="15" customHeight="1" x14ac:dyDescent="0.3">
      <c r="B514" s="19">
        <v>2</v>
      </c>
      <c r="C514" s="20" t="s">
        <v>82</v>
      </c>
      <c r="D514" s="33"/>
      <c r="E514" s="32"/>
      <c r="F514" s="22"/>
      <c r="G514" s="32"/>
      <c r="H514" s="22">
        <v>0.2322902</v>
      </c>
      <c r="I514" s="15"/>
    </row>
    <row r="515" spans="2:9" ht="15" customHeight="1" x14ac:dyDescent="0.3">
      <c r="B515" s="19">
        <v>3</v>
      </c>
      <c r="C515" s="20" t="s">
        <v>118</v>
      </c>
      <c r="D515" s="33"/>
      <c r="E515" s="32"/>
      <c r="F515" s="22"/>
      <c r="G515" s="32"/>
      <c r="H515" s="22">
        <v>1.58</v>
      </c>
      <c r="I515" s="15"/>
    </row>
    <row r="516" spans="2:9" ht="15" customHeight="1" x14ac:dyDescent="0.3">
      <c r="B516" s="19"/>
      <c r="C516" s="20"/>
      <c r="D516" s="33"/>
      <c r="E516" s="32"/>
      <c r="F516" s="32"/>
      <c r="G516" s="32"/>
      <c r="H516" s="22"/>
      <c r="I516" s="15"/>
    </row>
    <row r="517" spans="2:9" ht="15" customHeight="1" x14ac:dyDescent="0.3">
      <c r="B517" s="20" t="s">
        <v>83</v>
      </c>
      <c r="C517" s="20"/>
      <c r="D517" s="22"/>
      <c r="E517" s="22"/>
      <c r="F517" s="33"/>
      <c r="G517" s="33"/>
      <c r="H517" s="22"/>
      <c r="I517" s="15"/>
    </row>
    <row r="518" spans="2:9" ht="15" customHeight="1" x14ac:dyDescent="0.3">
      <c r="B518" s="19">
        <v>1</v>
      </c>
      <c r="C518" s="20" t="s">
        <v>157</v>
      </c>
      <c r="D518" s="22">
        <v>1930.52</v>
      </c>
      <c r="E518" s="22"/>
      <c r="F518" s="33"/>
      <c r="G518" s="33"/>
      <c r="H518" s="22">
        <v>1930.52</v>
      </c>
      <c r="I518" s="15"/>
    </row>
    <row r="519" spans="2:9" ht="15" customHeight="1" x14ac:dyDescent="0.3">
      <c r="B519" s="19">
        <v>2</v>
      </c>
      <c r="C519" s="20" t="s">
        <v>84</v>
      </c>
      <c r="D519" s="22">
        <v>2082.36</v>
      </c>
      <c r="E519" s="22"/>
      <c r="F519" s="33"/>
      <c r="G519" s="33"/>
      <c r="H519" s="22">
        <v>2082.36</v>
      </c>
      <c r="I519" s="15"/>
    </row>
    <row r="520" spans="2:9" ht="15" customHeight="1" x14ac:dyDescent="0.3">
      <c r="B520" s="19">
        <v>3</v>
      </c>
      <c r="C520" s="20" t="s">
        <v>85</v>
      </c>
      <c r="D520" s="22">
        <v>1489.99</v>
      </c>
      <c r="E520" s="33"/>
      <c r="F520" s="33"/>
      <c r="G520" s="33"/>
      <c r="H520" s="22">
        <v>1489.99</v>
      </c>
      <c r="I520" s="15"/>
    </row>
    <row r="521" spans="2:9" ht="15" customHeight="1" x14ac:dyDescent="0.3">
      <c r="B521" s="19">
        <v>4</v>
      </c>
      <c r="C521" s="20" t="s">
        <v>86</v>
      </c>
      <c r="D521" s="22">
        <v>571.1</v>
      </c>
      <c r="E521" s="33"/>
      <c r="F521" s="33"/>
      <c r="G521" s="33"/>
      <c r="H521" s="22">
        <v>571.1</v>
      </c>
      <c r="I521" s="15"/>
    </row>
    <row r="522" spans="2:9" ht="15" customHeight="1" x14ac:dyDescent="0.3">
      <c r="B522" s="19">
        <v>5</v>
      </c>
      <c r="C522" s="20" t="s">
        <v>87</v>
      </c>
      <c r="D522" s="22">
        <v>981.47</v>
      </c>
      <c r="E522" s="33"/>
      <c r="F522" s="33"/>
      <c r="G522" s="33"/>
      <c r="H522" s="22">
        <v>981.47</v>
      </c>
      <c r="I522" s="15"/>
    </row>
    <row r="523" spans="2:9" ht="15" customHeight="1" x14ac:dyDescent="0.3">
      <c r="B523" s="19">
        <v>6</v>
      </c>
      <c r="C523" s="20" t="s">
        <v>88</v>
      </c>
      <c r="D523" s="36"/>
      <c r="E523" s="22">
        <v>132.84</v>
      </c>
      <c r="F523" s="33"/>
      <c r="G523" s="33"/>
      <c r="H523" s="22">
        <v>132.84</v>
      </c>
      <c r="I523" s="15"/>
    </row>
    <row r="524" spans="2:9" ht="15" customHeight="1" x14ac:dyDescent="0.3">
      <c r="B524" s="19">
        <v>7</v>
      </c>
      <c r="C524" s="20" t="s">
        <v>89</v>
      </c>
      <c r="D524" s="22">
        <v>191.5</v>
      </c>
      <c r="E524" s="33"/>
      <c r="F524" s="33"/>
      <c r="G524" s="33"/>
      <c r="H524" s="22">
        <v>191.5</v>
      </c>
      <c r="I524" s="15"/>
    </row>
    <row r="525" spans="2:9" ht="15" customHeight="1" x14ac:dyDescent="0.3">
      <c r="B525" s="24"/>
      <c r="C525" s="25" t="s">
        <v>119</v>
      </c>
      <c r="D525" s="26">
        <f>SUM(D420:D524)</f>
        <v>7246.9400000000005</v>
      </c>
      <c r="E525" s="26">
        <f>SUM(E420:E524)</f>
        <v>189.1561528</v>
      </c>
      <c r="F525" s="26">
        <f>SUM(F420:F524)</f>
        <v>2250.1992185999998</v>
      </c>
      <c r="G525" s="26">
        <f>SUM(G420:G524)</f>
        <v>11831.010238000001</v>
      </c>
      <c r="H525" s="26">
        <f>SUM(H420:H524)</f>
        <v>22188.606685000002</v>
      </c>
    </row>
    <row r="526" spans="2:9" ht="15" customHeight="1" x14ac:dyDescent="0.3">
      <c r="D526" s="15"/>
      <c r="F526" s="15"/>
      <c r="H526" s="15"/>
    </row>
  </sheetData>
  <mergeCells count="11">
    <mergeCell ref="B309:H309"/>
    <mergeCell ref="B418:H418"/>
    <mergeCell ref="B2:M2"/>
    <mergeCell ref="B9:H9"/>
    <mergeCell ref="B107:H107"/>
    <mergeCell ref="B202:H202"/>
    <mergeCell ref="B119:C119"/>
    <mergeCell ref="B145:C145"/>
    <mergeCell ref="B169:C169"/>
    <mergeCell ref="B176:C176"/>
    <mergeCell ref="B188:C188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 &amp; 4.2.2 &amp; 4.4.1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cafo adtu</cp:lastModifiedBy>
  <dcterms:created xsi:type="dcterms:W3CDTF">2023-10-17T05:43:59Z</dcterms:created>
  <dcterms:modified xsi:type="dcterms:W3CDTF">2024-11-13T10:31:26Z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5487c9-99ed-4cbc-93a8-0e9b1796bde5_Enabled">
    <vt:lpwstr>true</vt:lpwstr>
  </property>
  <property fmtid="{D5CDD505-2E9C-101B-9397-08002B2CF9AE}" pid="3" name="MSIP_Label_e65487c9-99ed-4cbc-93a8-0e9b1796bde5_SetDate">
    <vt:lpwstr>2024-09-27T09:07:09Z</vt:lpwstr>
  </property>
  <property fmtid="{D5CDD505-2E9C-101B-9397-08002B2CF9AE}" pid="4" name="MSIP_Label_e65487c9-99ed-4cbc-93a8-0e9b1796bde5_Method">
    <vt:lpwstr>Standard</vt:lpwstr>
  </property>
  <property fmtid="{D5CDD505-2E9C-101B-9397-08002B2CF9AE}" pid="5" name="MSIP_Label_e65487c9-99ed-4cbc-93a8-0e9b1796bde5_Name">
    <vt:lpwstr>defa4170-0d19-0005-0004-bc88714345d2</vt:lpwstr>
  </property>
  <property fmtid="{D5CDD505-2E9C-101B-9397-08002B2CF9AE}" pid="6" name="MSIP_Label_e65487c9-99ed-4cbc-93a8-0e9b1796bde5_SiteId">
    <vt:lpwstr>03cb5f0c-1f82-4993-9621-36330f6309ec</vt:lpwstr>
  </property>
  <property fmtid="{D5CDD505-2E9C-101B-9397-08002B2CF9AE}" pid="7" name="MSIP_Label_e65487c9-99ed-4cbc-93a8-0e9b1796bde5_ActionId">
    <vt:lpwstr>f84f1715-53ce-49f9-8c70-24907dcb5962</vt:lpwstr>
  </property>
  <property fmtid="{D5CDD505-2E9C-101B-9397-08002B2CF9AE}" pid="8" name="MSIP_Label_e65487c9-99ed-4cbc-93a8-0e9b1796bde5_ContentBits">
    <vt:lpwstr>0</vt:lpwstr>
  </property>
</Properties>
</file>